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server12\Partilha\DSPIRH\Gestão Recursos Humanos\Balanço Social\2019\BS_2019\BalancoSocial2019\"/>
    </mc:Choice>
  </mc:AlternateContent>
  <bookViews>
    <workbookView xWindow="0" yWindow="360" windowWidth="19152" windowHeight="11040" tabRatio="939" activeTab="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S47" i="71" s="1"/>
  <c r="Y47" i="32"/>
  <c r="X6" i="32"/>
  <c r="Y6" i="63" s="1"/>
  <c r="Y6" i="32"/>
  <c r="X7" i="32"/>
  <c r="Z7" i="32" s="1"/>
  <c r="Y10" i="72" s="1"/>
  <c r="Y7" i="32"/>
  <c r="X8" i="32"/>
  <c r="S8" i="71" s="1"/>
  <c r="Y8" i="32"/>
  <c r="X9" i="32"/>
  <c r="S9" i="71" s="1"/>
  <c r="Y9" i="32"/>
  <c r="X10" i="32"/>
  <c r="Y10" i="63" s="1"/>
  <c r="Y10" i="32"/>
  <c r="X11" i="32"/>
  <c r="Z11" i="32" s="1"/>
  <c r="Y11" i="32"/>
  <c r="X12" i="32"/>
  <c r="Y12" i="63" s="1"/>
  <c r="Y12" i="32"/>
  <c r="X13" i="32"/>
  <c r="Z13" i="32" s="1"/>
  <c r="Y16" i="72" s="1"/>
  <c r="Y13" i="32"/>
  <c r="X14" i="32"/>
  <c r="Z14" i="32" s="1"/>
  <c r="Y14" i="32"/>
  <c r="X15" i="32"/>
  <c r="W18" i="72" s="1"/>
  <c r="Y15" i="32"/>
  <c r="X16" i="32"/>
  <c r="S16" i="71" s="1"/>
  <c r="Y16" i="32"/>
  <c r="X17" i="32"/>
  <c r="Z17" i="32" s="1"/>
  <c r="Y17" i="32"/>
  <c r="X18" i="32"/>
  <c r="W18" i="62" s="1"/>
  <c r="Y18" i="32"/>
  <c r="X19" i="32"/>
  <c r="S19" i="71" s="1"/>
  <c r="Y19" i="32"/>
  <c r="X20" i="32"/>
  <c r="Y20" i="63" s="1"/>
  <c r="Y20" i="32"/>
  <c r="X21" i="32"/>
  <c r="W24" i="72" s="1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W30" i="72" s="1"/>
  <c r="Y27" i="32"/>
  <c r="X28" i="32"/>
  <c r="Y28" i="32"/>
  <c r="X29" i="32"/>
  <c r="Z29" i="32" s="1"/>
  <c r="Y29" i="32"/>
  <c r="X30" i="32"/>
  <c r="Y30" i="32"/>
  <c r="X31" i="32"/>
  <c r="Y31" i="32"/>
  <c r="X32" i="32"/>
  <c r="Y32" i="63" s="1"/>
  <c r="Y32" i="32"/>
  <c r="X33" i="32"/>
  <c r="Y33" i="32"/>
  <c r="X34" i="32"/>
  <c r="W34" i="62" s="1"/>
  <c r="Y34" i="32"/>
  <c r="X35" i="32"/>
  <c r="S35" i="71" s="1"/>
  <c r="Y35" i="32"/>
  <c r="X36" i="32"/>
  <c r="Y36" i="32"/>
  <c r="X37" i="32"/>
  <c r="W40" i="72" s="1"/>
  <c r="Y37" i="32"/>
  <c r="X38" i="32"/>
  <c r="Y38" i="32"/>
  <c r="T38" i="71" s="1"/>
  <c r="X39" i="32"/>
  <c r="Y39" i="32"/>
  <c r="X40" i="32"/>
  <c r="Y40" i="63" s="1"/>
  <c r="Y40" i="32"/>
  <c r="X41" i="32"/>
  <c r="Y41" i="32"/>
  <c r="X42" i="32"/>
  <c r="W42" i="62" s="1"/>
  <c r="Y42" i="32"/>
  <c r="Z42" i="63" s="1"/>
  <c r="X43" i="32"/>
  <c r="W46" i="72" s="1"/>
  <c r="Y43" i="32"/>
  <c r="X44" i="32"/>
  <c r="Y44" i="32"/>
  <c r="X45" i="32"/>
  <c r="Y45" i="32"/>
  <c r="X46" i="32"/>
  <c r="Y46" i="63" s="1"/>
  <c r="Y46" i="32"/>
  <c r="Y5" i="32"/>
  <c r="X5" i="32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D17" i="75" s="1"/>
  <c r="AB17" i="75"/>
  <c r="AC16" i="75"/>
  <c r="AB16" i="75"/>
  <c r="AC15" i="75"/>
  <c r="AB15" i="75"/>
  <c r="AC14" i="75"/>
  <c r="AB14" i="75"/>
  <c r="AC13" i="75"/>
  <c r="AD13" i="75" s="1"/>
  <c r="AB13" i="75"/>
  <c r="AC12" i="75"/>
  <c r="AB12" i="75"/>
  <c r="AC11" i="75"/>
  <c r="AB11" i="75"/>
  <c r="AC10" i="75"/>
  <c r="AB10" i="75"/>
  <c r="AC9" i="75"/>
  <c r="AD9" i="75" s="1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H45" i="74" s="1"/>
  <c r="F45" i="74"/>
  <c r="G44" i="74"/>
  <c r="F44" i="74"/>
  <c r="G43" i="74"/>
  <c r="F43" i="74"/>
  <c r="G42" i="74"/>
  <c r="F42" i="74"/>
  <c r="G41" i="74"/>
  <c r="H41" i="74" s="1"/>
  <c r="F41" i="74"/>
  <c r="G40" i="74"/>
  <c r="F40" i="74"/>
  <c r="G39" i="74"/>
  <c r="F39" i="74"/>
  <c r="G38" i="74"/>
  <c r="F38" i="74"/>
  <c r="G37" i="74"/>
  <c r="H37" i="74" s="1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H29" i="74" s="1"/>
  <c r="F29" i="74"/>
  <c r="G28" i="74"/>
  <c r="F28" i="74"/>
  <c r="G27" i="74"/>
  <c r="F27" i="74"/>
  <c r="G26" i="74"/>
  <c r="F26" i="74"/>
  <c r="G25" i="74"/>
  <c r="H25" i="74" s="1"/>
  <c r="F25" i="74"/>
  <c r="G24" i="74"/>
  <c r="F24" i="74"/>
  <c r="G23" i="74"/>
  <c r="F23" i="74"/>
  <c r="G22" i="74"/>
  <c r="F22" i="74"/>
  <c r="G21" i="74"/>
  <c r="H21" i="74" s="1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N4" i="73" s="1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R18" i="71" s="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R11" i="71" s="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N45" i="70" s="1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F43" i="68" s="1"/>
  <c r="AE42" i="68"/>
  <c r="AD42" i="68"/>
  <c r="AE41" i="68"/>
  <c r="AD41" i="68"/>
  <c r="AE40" i="68"/>
  <c r="AD40" i="68"/>
  <c r="AE39" i="68"/>
  <c r="AD39" i="68"/>
  <c r="AF39" i="68" s="1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X37" i="63" s="1"/>
  <c r="V37" i="63"/>
  <c r="W36" i="63"/>
  <c r="X36" i="63" s="1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X6" i="63" s="1"/>
  <c r="V6" i="63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9" i="32"/>
  <c r="U19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A2" i="2"/>
  <c r="B13" i="1"/>
  <c r="B14" i="1"/>
  <c r="R19" i="66"/>
  <c r="AF27" i="68"/>
  <c r="R5" i="71"/>
  <c r="R35" i="71"/>
  <c r="V43" i="72"/>
  <c r="N14" i="73"/>
  <c r="H33" i="74"/>
  <c r="AD5" i="75"/>
  <c r="R4" i="71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T5" i="71"/>
  <c r="W48" i="72"/>
  <c r="AC45" i="61"/>
  <c r="W41" i="62"/>
  <c r="Y39" i="63"/>
  <c r="Y38" i="63"/>
  <c r="W36" i="72"/>
  <c r="AC33" i="61"/>
  <c r="W31" i="62"/>
  <c r="W31" i="72"/>
  <c r="S25" i="71"/>
  <c r="W26" i="72"/>
  <c r="AC23" i="61"/>
  <c r="Y22" i="63"/>
  <c r="S20" i="71"/>
  <c r="W19" i="72"/>
  <c r="AC16" i="61"/>
  <c r="S15" i="71"/>
  <c r="W15" i="62"/>
  <c r="W16" i="72"/>
  <c r="Y13" i="63"/>
  <c r="AC13" i="61"/>
  <c r="S10" i="71"/>
  <c r="W11" i="72"/>
  <c r="AC8" i="61"/>
  <c r="S7" i="71"/>
  <c r="W7" i="62"/>
  <c r="W8" i="72"/>
  <c r="S5" i="71"/>
  <c r="Y5" i="63"/>
  <c r="W5" i="62"/>
  <c r="AC5" i="61"/>
  <c r="AE53" i="61"/>
  <c r="Y41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0" i="62"/>
  <c r="X12" i="72"/>
  <c r="T9" i="71"/>
  <c r="Z9" i="63"/>
  <c r="X9" i="62"/>
  <c r="AD9" i="61"/>
  <c r="X9" i="72"/>
  <c r="Z4" i="63"/>
  <c r="W50" i="72"/>
  <c r="Y47" i="63"/>
  <c r="AC47" i="61"/>
  <c r="S46" i="71"/>
  <c r="W47" i="72"/>
  <c r="AC44" i="61"/>
  <c r="S43" i="71"/>
  <c r="W43" i="62"/>
  <c r="S42" i="71"/>
  <c r="W43" i="72"/>
  <c r="AC40" i="61"/>
  <c r="S37" i="71"/>
  <c r="W37" i="62"/>
  <c r="W38" i="72"/>
  <c r="Y35" i="63"/>
  <c r="AC35" i="61"/>
  <c r="Y34" i="63"/>
  <c r="S32" i="71"/>
  <c r="W32" i="72"/>
  <c r="Y29" i="63"/>
  <c r="AC29" i="61"/>
  <c r="S27" i="71"/>
  <c r="W27" i="62"/>
  <c r="S26" i="71"/>
  <c r="W27" i="72"/>
  <c r="AC24" i="61"/>
  <c r="S21" i="71"/>
  <c r="W21" i="62"/>
  <c r="W22" i="72"/>
  <c r="Y19" i="63"/>
  <c r="AC19" i="61"/>
  <c r="Y18" i="63"/>
  <c r="S17" i="71"/>
  <c r="W17" i="62"/>
  <c r="S14" i="71"/>
  <c r="W15" i="72"/>
  <c r="AC12" i="61"/>
  <c r="S11" i="71"/>
  <c r="W11" i="62"/>
  <c r="W12" i="72"/>
  <c r="Y9" i="63"/>
  <c r="AC9" i="61"/>
  <c r="W9" i="72"/>
  <c r="AC6" i="61"/>
  <c r="Y4" i="63"/>
  <c r="AE52" i="61"/>
  <c r="X23" i="63"/>
  <c r="X40" i="63"/>
  <c r="V18" i="72"/>
  <c r="V35" i="72"/>
  <c r="V8" i="72"/>
  <c r="V16" i="72"/>
  <c r="V23" i="72"/>
  <c r="V31" i="72"/>
  <c r="V41" i="72"/>
  <c r="R21" i="71"/>
  <c r="R46" i="71"/>
  <c r="X13" i="63"/>
  <c r="V23" i="62"/>
  <c r="Y19" i="62"/>
  <c r="T51" i="72"/>
  <c r="V11" i="72"/>
  <c r="V19" i="72"/>
  <c r="V26" i="72"/>
  <c r="V34" i="72"/>
  <c r="V45" i="72"/>
  <c r="Q48" i="71"/>
  <c r="Y14" i="72" l="1"/>
  <c r="U11" i="71"/>
  <c r="AE11" i="61"/>
  <c r="Y11" i="62"/>
  <c r="X48" i="67"/>
  <c r="AD48" i="68"/>
  <c r="P48" i="71"/>
  <c r="X8" i="72"/>
  <c r="Z5" i="63"/>
  <c r="AD5" i="61"/>
  <c r="S45" i="71"/>
  <c r="W45" i="62"/>
  <c r="S44" i="71"/>
  <c r="Z44" i="32"/>
  <c r="W44" i="72"/>
  <c r="Y41" i="63"/>
  <c r="AC41" i="61"/>
  <c r="S39" i="71"/>
  <c r="W39" i="62"/>
  <c r="W38" i="62"/>
  <c r="S38" i="71"/>
  <c r="Y36" i="63"/>
  <c r="W39" i="72"/>
  <c r="AC36" i="61"/>
  <c r="S33" i="71"/>
  <c r="W33" i="62"/>
  <c r="W34" i="72"/>
  <c r="Y31" i="63"/>
  <c r="AC31" i="61"/>
  <c r="W30" i="62"/>
  <c r="Y30" i="63"/>
  <c r="U29" i="71"/>
  <c r="Y29" i="62"/>
  <c r="Y28" i="63"/>
  <c r="S28" i="71"/>
  <c r="Z25" i="32"/>
  <c r="W28" i="72"/>
  <c r="Y25" i="63"/>
  <c r="AC25" i="61"/>
  <c r="S23" i="71"/>
  <c r="W23" i="62"/>
  <c r="Y17" i="62"/>
  <c r="AA17" i="63"/>
  <c r="S6" i="71"/>
  <c r="U7" i="71"/>
  <c r="W9" i="62"/>
  <c r="AC11" i="61"/>
  <c r="Y11" i="63"/>
  <c r="W14" i="72"/>
  <c r="S12" i="71"/>
  <c r="Y14" i="63"/>
  <c r="AC17" i="61"/>
  <c r="Y17" i="63"/>
  <c r="W20" i="72"/>
  <c r="S18" i="71"/>
  <c r="W19" i="62"/>
  <c r="AC21" i="61"/>
  <c r="Y21" i="63"/>
  <c r="S24" i="71"/>
  <c r="Y26" i="63"/>
  <c r="AC27" i="61"/>
  <c r="Y27" i="63"/>
  <c r="W29" i="62"/>
  <c r="S29" i="71"/>
  <c r="AC32" i="61"/>
  <c r="W35" i="72"/>
  <c r="S34" i="71"/>
  <c r="W35" i="62"/>
  <c r="AC37" i="61"/>
  <c r="Y37" i="63"/>
  <c r="S40" i="71"/>
  <c r="Y42" i="63"/>
  <c r="AC43" i="61"/>
  <c r="Y43" i="63"/>
  <c r="W44" i="62"/>
  <c r="AC46" i="61"/>
  <c r="W49" i="72"/>
  <c r="W47" i="62"/>
  <c r="X4" i="62"/>
  <c r="AC7" i="61"/>
  <c r="Y7" i="63"/>
  <c r="W10" i="72"/>
  <c r="W8" i="62"/>
  <c r="AC10" i="61"/>
  <c r="W13" i="72"/>
  <c r="W13" i="62"/>
  <c r="S13" i="71"/>
  <c r="AC15" i="61"/>
  <c r="Y15" i="63"/>
  <c r="W16" i="62"/>
  <c r="AC20" i="61"/>
  <c r="W23" i="72"/>
  <c r="S22" i="71"/>
  <c r="Y23" i="63"/>
  <c r="W25" i="62"/>
  <c r="AC28" i="61"/>
  <c r="S30" i="71"/>
  <c r="S31" i="71"/>
  <c r="Y33" i="63"/>
  <c r="S36" i="71"/>
  <c r="AC39" i="61"/>
  <c r="W42" i="72"/>
  <c r="S41" i="71"/>
  <c r="Y45" i="63"/>
  <c r="X5" i="62"/>
  <c r="X9" i="63"/>
  <c r="X11" i="63"/>
  <c r="J5" i="64"/>
  <c r="AB9" i="65"/>
  <c r="AB53" i="65"/>
  <c r="R23" i="66"/>
  <c r="R27" i="66"/>
  <c r="R31" i="66"/>
  <c r="R39" i="66"/>
  <c r="R43" i="66"/>
  <c r="R47" i="66"/>
  <c r="AD47" i="75"/>
  <c r="Z5" i="32"/>
  <c r="Z45" i="32"/>
  <c r="Z43" i="32"/>
  <c r="Z39" i="32"/>
  <c r="Z37" i="32"/>
  <c r="Z33" i="32"/>
  <c r="Z31" i="32"/>
  <c r="Z27" i="32"/>
  <c r="Z23" i="32"/>
  <c r="Z21" i="32"/>
  <c r="Z15" i="32"/>
  <c r="Z9" i="32"/>
  <c r="Z47" i="32"/>
  <c r="N10" i="73"/>
  <c r="R7" i="71"/>
  <c r="N10" i="70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Y36" i="62" s="1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X13" i="72"/>
  <c r="AD10" i="61"/>
  <c r="Z10" i="63"/>
  <c r="Z8" i="32"/>
  <c r="Z8" i="63"/>
  <c r="X11" i="72"/>
  <c r="AD8" i="61"/>
  <c r="Z6" i="32"/>
  <c r="T6" i="71"/>
  <c r="Y48" i="32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AA34" i="63" s="1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" i="63"/>
  <c r="N27" i="70"/>
  <c r="L48" i="70"/>
  <c r="N48" i="70" s="1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E29" i="61"/>
  <c r="AA29" i="63"/>
  <c r="U34" i="71"/>
  <c r="AA43" i="63"/>
  <c r="U20" i="71"/>
  <c r="AE6" i="61"/>
  <c r="Y9" i="72"/>
  <c r="U9" i="71"/>
  <c r="AA19" i="63"/>
  <c r="Y37" i="62"/>
  <c r="AE40" i="61"/>
  <c r="AA40" i="63"/>
  <c r="AA39" i="63"/>
  <c r="AB5" i="61"/>
  <c r="AB15" i="61"/>
  <c r="AB16" i="61"/>
  <c r="AB22" i="61"/>
  <c r="AB23" i="61"/>
  <c r="AB25" i="61"/>
  <c r="AB30" i="61"/>
  <c r="AB31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AA26" i="63"/>
  <c r="U13" i="71"/>
  <c r="AA13" i="63"/>
  <c r="AE4" i="61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34" i="61"/>
  <c r="Y43" i="62"/>
  <c r="Y31" i="72"/>
  <c r="Y6" i="62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Y12" i="72" l="1"/>
  <c r="Y9" i="62"/>
  <c r="U21" i="71"/>
  <c r="Y21" i="62"/>
  <c r="Y24" i="72"/>
  <c r="AE21" i="61"/>
  <c r="AA21" i="63"/>
  <c r="U27" i="71"/>
  <c r="AA27" i="63"/>
  <c r="Y30" i="72"/>
  <c r="AE27" i="61"/>
  <c r="Y36" i="72"/>
  <c r="AA33" i="63"/>
  <c r="AE33" i="61"/>
  <c r="U33" i="71"/>
  <c r="Y33" i="62"/>
  <c r="Y42" i="72"/>
  <c r="U39" i="71"/>
  <c r="Y48" i="72"/>
  <c r="Y45" i="62"/>
  <c r="U45" i="71"/>
  <c r="AE9" i="61"/>
  <c r="Y27" i="62"/>
  <c r="J54" i="64"/>
  <c r="AE39" i="61"/>
  <c r="AA45" i="63"/>
  <c r="H48" i="74"/>
  <c r="Y39" i="62"/>
  <c r="U47" i="71"/>
  <c r="Y47" i="62"/>
  <c r="Y50" i="72"/>
  <c r="AE47" i="61"/>
  <c r="AA47" i="63"/>
  <c r="Y18" i="72"/>
  <c r="Y15" i="62"/>
  <c r="U15" i="71"/>
  <c r="Y26" i="72"/>
  <c r="U23" i="71"/>
  <c r="Y23" i="62"/>
  <c r="U31" i="71"/>
  <c r="Y34" i="72"/>
  <c r="AE31" i="61"/>
  <c r="U37" i="71"/>
  <c r="Y40" i="72"/>
  <c r="AE37" i="61"/>
  <c r="AA37" i="63"/>
  <c r="U43" i="71"/>
  <c r="Y46" i="72"/>
  <c r="AE43" i="61"/>
  <c r="Y8" i="72"/>
  <c r="Y5" i="62"/>
  <c r="U5" i="71"/>
  <c r="Y47" i="72"/>
  <c r="Y44" i="62"/>
  <c r="T52" i="72"/>
  <c r="P49" i="71"/>
  <c r="Z48" i="32"/>
  <c r="AB49" i="61" s="1"/>
  <c r="B30" i="77"/>
  <c r="T49" i="62"/>
  <c r="N48" i="73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V52" i="72"/>
  <c r="R49" i="71"/>
  <c r="V49" i="62" l="1"/>
  <c r="X49" i="63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<sst xmlns="http://schemas.openxmlformats.org/spreadsheetml/2006/main" count="2360" uniqueCount="558">
  <si>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</si>
  <si>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</si>
  <si>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</si>
  <si>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</si>
  <si>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</si>
  <si>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</si>
  <si>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</si>
  <si>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</si>
  <si>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</si>
  <si>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</si>
  <si>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</si>
  <si>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</si>
  <si>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</si>
  <si>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</si>
  <si>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</si>
  <si>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</si>
  <si>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</si>
  <si>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</si>
  <si>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</si>
  <si>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</si>
  <si>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</si>
  <si>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</si>
  <si>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</si>
  <si>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</si>
  <si>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</si>
  <si>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</si>
  <si>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</si>
  <si>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</si>
  <si>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</si>
  <si>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</si>
  <si>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</si>
  <si>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</si>
  <si>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</si>
  <si>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</si>
  <si>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</si>
  <si>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</si>
  <si>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</si>
  <si>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</si>
  <si>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</si>
  <si>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</si>
  <si>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</si>
  <si>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</si>
  <si>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</si>
  <si>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</si>
  <si>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</si>
  <si>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</si>
  <si>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</si>
  <si>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</si>
  <si>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</si>
  <si>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</si>
  <si>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</si>
  <si>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</si>
  <si>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</si>
  <si>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</si>
  <si>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</si>
  <si>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</si>
  <si>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</si>
  <si>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</si>
  <si>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</si>
  <si>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</si>
  <si>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</si>
  <si>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</si>
  <si>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</si>
  <si>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</si>
  <si>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</si>
  <si>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</si>
  <si>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</si>
  <si>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</si>
  <si>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</si>
  <si>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</si>
  <si>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</si>
  <si>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</si>
  <si>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</si>
  <si>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</si>
  <si>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</si>
  <si>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</si>
  <si>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</si>
  <si>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</si>
  <si>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</si>
  <si>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</si>
  <si>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</si>
  <si>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</si>
  <si>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</si>
  <si>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</si>
  <si>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</si>
  <si>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</si>
  <si>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</si>
  <si>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</si>
  <si>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</si>
  <si>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</si>
  <si>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</si>
  <si>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</si>
  <si>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</si>
  <si>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</si>
  <si>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</si>
  <si>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</si>
  <si>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</si>
  <si>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</si>
  <si>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</si>
  <si>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</si>
  <si>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</si>
  <si>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</si>
  <si>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</si>
  <si>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</si>
  <si>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</si>
  <si>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</si>
  <si>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</si>
  <si>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</si>
  <si>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</si>
  <si>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</si>
  <si>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</si>
  <si>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</si>
  <si>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</si>
  <si>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</si>
  <si>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</si>
  <si>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</si>
  <si>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</si>
  <si>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</si>
  <si>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</si>
  <si>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</si>
  <si>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</si>
  <si>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</si>
  <si>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</si>
  <si>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</si>
  <si>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</si>
  <si>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</si>
  <si>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</si>
  <si>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</si>
  <si>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</si>
  <si>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</si>
  <si>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</si>
  <si>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</si>
  <si>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</si>
  <si>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</si>
  <si>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</si>
  <si>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</si>
  <si>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</si>
  <si>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</si>
  <si>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</si>
  <si>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</si>
  <si>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</si>
  <si>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</si>
  <si>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</si>
  <si>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</si>
  <si>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</si>
  <si>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</si>
  <si>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</si>
  <si>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</si>
  <si>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</si>
  <si>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</si>
  <si>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</si>
  <si>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</si>
  <si>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</si>
  <si>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</si>
  <si>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</si>
  <si>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</si>
  <si>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</si>
  <si>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</si>
  <si>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</si>
  <si>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</si>
  <si>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</si>
  <si>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</si>
  <si>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</si>
  <si>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</si>
  <si>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</si>
  <si>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</si>
  <si>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</si>
  <si>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</si>
  <si>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</si>
  <si>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</si>
  <si>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</si>
  <si>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</si>
  <si>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</si>
  <si>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</si>
  <si>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</si>
  <si>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</si>
  <si>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</si>
  <si>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</si>
  <si>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</si>
  <si>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</si>
  <si>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</si>
  <si>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</si>
  <si>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</si>
  <si>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</si>
  <si>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</si>
  <si>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</si>
  <si>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</si>
  <si>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</si>
  <si>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</si>
  <si>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</si>
  <si>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</si>
  <si>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</si>
  <si>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</si>
  <si>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</si>
  <si>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</si>
  <si>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</si>
  <si>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</si>
  <si>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</si>
  <si>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</si>
  <si>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</si>
  <si>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</si>
  <si>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</si>
  <si>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</si>
  <si>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</si>
  <si>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</si>
  <si>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</si>
  <si>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</si>
  <si>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</si>
  <si>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</si>
  <si>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</si>
  <si>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</si>
  <si>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</si>
  <si>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</si>
  <si>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</si>
  <si>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</si>
  <si>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</si>
  <si>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</si>
  <si>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</si>
  <si>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</si>
  <si>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</si>
  <si>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</si>
  <si>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</si>
  <si>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</si>
  <si>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</si>
  <si>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</si>
  <si>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</si>
  <si>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</si>
  <si>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</si>
  <si>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</si>
  <si>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</si>
  <si>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</si>
  <si>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</si>
  <si>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</si>
  <si>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</si>
  <si>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</si>
  <si>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</si>
  <si>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</si>
  <si>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</si>
  <si>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</si>
  <si>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</si>
  <si>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</si>
  <si>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</si>
  <si>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</si>
  <si>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</si>
  <si>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</si>
  <si>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</si>
  <si>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</si>
  <si>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</si>
  <si>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</si>
  <si>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</si>
  <si>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</si>
  <si>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</si>
  <si>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</si>
  <si>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</si>
  <si>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</si>
  <si>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</si>
  <si>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</si>
  <si>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</si>
  <si>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</si>
  <si>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</si>
  <si>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</si>
  <si>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</si>
  <si>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</si>
  <si>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</si>
  <si>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</si>
  <si>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</si>
  <si>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</si>
  <si>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</si>
  <si>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</si>
  <si>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</si>
  <si>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</si>
  <si>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</si>
  <si>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</si>
  <si>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</si>
  <si>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</si>
  <si>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</si>
  <si>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</si>
  <si>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</si>
  <si>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</si>
  <si>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</si>
  <si>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</si>
  <si>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</si>
  <si>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</si>
  <si>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</si>
  <si>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</si>
  <si>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</si>
  <si>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</si>
  <si>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</si>
  <si>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</si>
  <si>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</si>
  <si>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</si>
  <si>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</si>
  <si>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</si>
  <si>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</si>
  <si>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</si>
  <si>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</si>
  <si>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</si>
  <si>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</si>
  <si>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</si>
  <si>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</si>
  <si>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</si>
  <si>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</si>
  <si>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</si>
  <si>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</si>
  <si>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</si>
  <si>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</si>
  <si>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</si>
  <si>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</si>
  <si>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</si>
  <si>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</si>
  <si>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</si>
  <si>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</si>
  <si>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</si>
  <si>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</si>
  <si>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</si>
  <si>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</si>
  <si>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</si>
  <si>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</si>
  <si>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</si>
  <si>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</si>
  <si>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</si>
  <si>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</si>
  <si>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</si>
  <si>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</si>
  <si>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</si>
  <si>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</si>
  <si>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</si>
  <si>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</si>
  <si>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</si>
  <si>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</si>
  <si>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</si>
  <si>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</si>
  <si>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</si>
  <si>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</si>
  <si>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</si>
  <si>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</si>
  <si>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</si>
  <si>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</si>
  <si>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</si>
  <si>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</si>
  <si>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</si>
  <si>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</si>
  <si>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</si>
  <si>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</si>
  <si>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</si>
  <si>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</si>
  <si>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</si>
  <si>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</si>
  <si>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</si>
  <si>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</si>
  <si>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</si>
  <si>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</si>
  <si>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</si>
  <si>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</si>
  <si>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</si>
  <si>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</si>
  <si>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</si>
  <si>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</si>
  <si>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</si>
  <si>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</si>
  <si>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</si>
  <si>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</si>
  <si>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</si>
  <si>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</si>
  <si>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</si>
  <si>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</si>
  <si>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</si>
  <si>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</si>
  <si>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</si>
  <si>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</si>
  <si>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</si>
  <si>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</si>
  <si>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</si>
  <si>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</si>
  <si>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</si>
  <si>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</si>
  <si>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</si>
  <si>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</si>
  <si>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</si>
  <si>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</si>
  <si>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</si>
  <si>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</si>
  <si>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</si>
  <si>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</si>
  <si>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</si>
  <si>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</si>
  <si>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</si>
  <si>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</si>
  <si>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</si>
  <si>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</si>
  <si>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</si>
  <si>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</si>
  <si>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</si>
  <si>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</si>
  <si>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</si>
  <si>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</si>
  <si>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</si>
  <si>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</si>
  <si>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</si>
  <si>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</si>
  <si>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</si>
  <si>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</si>
  <si>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</si>
  <si>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</si>
  <si>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</si>
  <si>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</si>
  <si>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</si>
  <si>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</si>
  <si>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</si>
  <si>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</si>
  <si>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</si>
  <si>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</si>
  <si>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</si>
  <si>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</si>
  <si>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</si>
  <si>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</si>
  <si>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</si>
  <si>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</si>
  <si>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</si>
  <si>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</si>
  <si>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</si>
  <si>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</si>
  <si>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</si>
  <si>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</si>
  <si>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</si>
  <si>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</si>
  <si>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</si>
  <si>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</si>
  <si>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</si>
  <si>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</si>
  <si>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</si>
  <si>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</si>
  <si>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</si>
  <si>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</si>
  <si>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</si>
  <si>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</si>
  <si>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</si>
  <si>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</si>
  <si>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</si>
  <si>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</si>
  <si>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</si>
  <si>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</si>
  <si>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</si>
  <si>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</si>
  <si>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</si>
  <si>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</si>
  <si>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</si>
  <si>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</si>
  <si>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</si>
  <si>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</si>
  <si>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</si>
  <si>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</si>
  <si>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</si>
  <si>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</si>
  <si>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</si>
  <si>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</si>
  <si>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</si>
  <si>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</si>
  <si>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</si>
  <si>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</si>
  <si>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</si>
  <si>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</si>
  <si>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</si>
  <si>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</si>
  <si>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</si>
  <si>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</si>
  <si>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</si>
  <si>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</si>
  <si>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</si>
  <si>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</si>
  <si>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</si>
  <si>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</si>
  <si>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</si>
  <si>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</si>
  <si>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</si>
  <si>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</si>
  <si>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</si>
  <si>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</si>
  <si>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</si>
  <si>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</si>
  <si>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</si>
  <si>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</si>
  <si>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</si>
  <si>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</si>
  <si>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</si>
  <si>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</si>
  <si>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</si>
  <si>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</si>
  <si>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</si>
  <si>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</si>
  <si>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</si>
  <si>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</si>
  <si>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</si>
  <si>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</si>
  <si>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</si>
  <si>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</si>
  <si>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</si>
  <si>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</si>
  <si>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</si>
  <si>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</si>
  <si>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</si>
  <si>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</si>
  <si>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</si>
  <si>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</si>
  <si>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</si>
  <si>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</si>
  <si>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</si>
  <si>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</si>
  <si>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</si>
  <si>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</si>
  <si>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</si>
  <si>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</si>
  <si>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</si>
  <si>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</si>
  <si>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</si>
  <si>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</si>
  <si>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</si>
  <si>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</si>
  <si>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</si>
  <si>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</si>
  <si>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</si>
  <si>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</si>
  <si>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</si>
  <si>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</si>
  <si>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</si>
  <si>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</si>
  <si>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</si>
  <si>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</si>
  <si>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</si>
  <si>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</si>
  <si>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</si>
  <si>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</si>
  <si>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</si>
  <si>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</si>
  <si>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</si>
  <si>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</si>
  <si>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</si>
  <si>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</si>
  <si>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</si>
  <si>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</si>
  <si>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</si>
  <si>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</si>
  <si>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</si>
  <si>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</si>
  <si>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</si>
  <si>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</si>
  <si>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</si>
  <si>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</si>
  <si>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</si>
  <si>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</si>
  <si>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</si>
  <si>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Cultura</t>
  </si>
  <si>
    <t>Direção Geral das Artes</t>
  </si>
  <si>
    <t>30 horas</t>
  </si>
  <si>
    <t>Maria Emília Santos Silva</t>
  </si>
  <si>
    <t>210 102 535</t>
  </si>
  <si>
    <t>esilva@dgartes.pt</t>
  </si>
  <si>
    <t>25.03.2020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</si>
</sst>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3" zoomScaleNormal="100" workbookViewId="0">
      <selection activeCell="C22" sqref="C22:D22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3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3">
      <c r="A4" s="10"/>
      <c r="B4" s="488">
        <v>2019</v>
      </c>
      <c r="C4" s="489"/>
      <c r="D4" s="490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60170000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5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5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38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43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5">
      <c r="A17" s="10"/>
      <c r="B17" s="497" t="s">
        <v>437</v>
      </c>
      <c r="C17" s="498"/>
      <c r="D17" s="498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93" t="s">
        <v>554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3" t="s">
        <v>555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556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557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5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5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5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5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5">
      <c r="B10" s="518" t="s">
        <v>436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5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5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5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5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5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5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5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5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5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5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5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5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5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5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5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5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5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5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5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5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5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5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5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5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5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5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5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5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5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5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5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5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5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5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5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5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5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5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8" thickBot="1" x14ac:dyDescent="0.3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8" thickTop="1" x14ac:dyDescent="0.25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2019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tabSelected="1" workbookViewId="0">
      <pane xSplit="1" ySplit="3" topLeftCell="I34" activePane="bottomRight" state="frozen"/>
      <selection activeCell="C7" sqref="C7"/>
      <selection pane="topRight" activeCell="C7" sqref="C7"/>
      <selection pane="bottomLeft" activeCell="C7" sqref="C7"/>
      <selection pane="bottomRight" activeCell="F15" sqref="F15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4" t="s">
        <v>443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</row>
    <row r="2" spans="1:26" ht="36.75" customHeight="1" x14ac:dyDescent="0.25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492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5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5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2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2</v>
      </c>
      <c r="Y5" s="221">
        <f>C5+E5+G5+I5+K5+M5+O5+Q5+S5+U5+W5</f>
        <v>0</v>
      </c>
      <c r="Z5" s="271">
        <f t="shared" ref="Z5:Z47" si="0">X5+Y5</f>
        <v>2</v>
      </c>
    </row>
    <row r="6" spans="1:26" ht="24.9" customHeight="1" x14ac:dyDescent="0.2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>
        <v>2</v>
      </c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2</v>
      </c>
      <c r="Z6" s="271">
        <f t="shared" si="0"/>
        <v>2</v>
      </c>
    </row>
    <row r="7" spans="1:26" ht="24.9" customHeight="1" x14ac:dyDescent="0.2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>
        <v>1</v>
      </c>
      <c r="Q7" s="367">
        <v>2</v>
      </c>
      <c r="R7" s="366"/>
      <c r="S7" s="367"/>
      <c r="T7" s="366"/>
      <c r="U7" s="367"/>
      <c r="V7" s="366"/>
      <c r="W7" s="367"/>
      <c r="X7" s="221">
        <f t="shared" si="1"/>
        <v>1</v>
      </c>
      <c r="Y7" s="221">
        <f t="shared" si="2"/>
        <v>2</v>
      </c>
      <c r="Z7" s="271">
        <f t="shared" si="0"/>
        <v>3</v>
      </c>
    </row>
    <row r="8" spans="1:26" ht="24.9" customHeight="1" x14ac:dyDescent="0.2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" customHeight="1" x14ac:dyDescent="0.2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10</v>
      </c>
      <c r="K10" s="367">
        <v>15</v>
      </c>
      <c r="L10" s="366"/>
      <c r="M10" s="367"/>
      <c r="N10" s="366"/>
      <c r="O10" s="367"/>
      <c r="P10" s="366"/>
      <c r="Q10" s="367"/>
      <c r="R10" s="366"/>
      <c r="S10" s="367">
        <v>1</v>
      </c>
      <c r="T10" s="366"/>
      <c r="U10" s="367"/>
      <c r="V10" s="366"/>
      <c r="W10" s="367"/>
      <c r="X10" s="221">
        <f t="shared" si="1"/>
        <v>10</v>
      </c>
      <c r="Y10" s="221">
        <f t="shared" si="2"/>
        <v>16</v>
      </c>
      <c r="Z10" s="271">
        <f t="shared" si="0"/>
        <v>26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1</v>
      </c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1</v>
      </c>
      <c r="Y11" s="221">
        <f t="shared" si="2"/>
        <v>6</v>
      </c>
      <c r="Z11" s="271">
        <f t="shared" si="0"/>
        <v>7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1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1</v>
      </c>
      <c r="Z12" s="271">
        <f t="shared" si="0"/>
        <v>2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0</v>
      </c>
      <c r="Z14" s="271">
        <f t="shared" si="0"/>
        <v>0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>
        <v>1</v>
      </c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1</v>
      </c>
      <c r="Z22" s="271">
        <f t="shared" si="0"/>
        <v>1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</v>
      </c>
      <c r="K48" s="273">
        <f t="shared" si="3"/>
        <v>23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3</v>
      </c>
      <c r="Q48" s="273">
        <f t="shared" si="3"/>
        <v>4</v>
      </c>
      <c r="R48" s="273">
        <f>SUM(R4:R47)</f>
        <v>0</v>
      </c>
      <c r="S48" s="273">
        <f>SUM(S4:S47)</f>
        <v>1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15</v>
      </c>
      <c r="Y48" s="274">
        <f>SUM(Y4:Y47)</f>
        <v>28</v>
      </c>
      <c r="Z48" s="273">
        <f>X48+Y48</f>
        <v>43</v>
      </c>
    </row>
    <row r="49" spans="1:26" ht="9.9" customHeight="1" x14ac:dyDescent="0.2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>
        <v>9</v>
      </c>
      <c r="C52" s="359">
        <v>14</v>
      </c>
      <c r="D52" s="276">
        <f>SUM(B52:C52)</f>
        <v>23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9</v>
      </c>
      <c r="C53" s="277">
        <f>SUM(C51:C52)</f>
        <v>14</v>
      </c>
      <c r="D53" s="277">
        <f>SUM(B53:C53)</f>
        <v>23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4" activePane="bottomRight" state="frozen"/>
      <selection activeCell="J10" sqref="J10"/>
      <selection pane="topRight" activeCell="J10" sqref="J10"/>
      <selection pane="bottomLeft" activeCell="J10" sqref="J10"/>
      <selection pane="bottomRight" activeCell="R53" sqref="R53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314"/>
      <c r="Q5" s="358"/>
      <c r="R5" s="314">
        <v>1</v>
      </c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2</v>
      </c>
      <c r="AA5" s="225">
        <f t="shared" si="0"/>
        <v>0</v>
      </c>
      <c r="AB5" s="225">
        <f>Z5+AA5</f>
        <v>2</v>
      </c>
      <c r="AC5" s="212">
        <f>'Quadro 1'!X5</f>
        <v>2</v>
      </c>
      <c r="AD5" s="212">
        <f>'Quadro 1'!Y5</f>
        <v>0</v>
      </c>
      <c r="AE5" s="212">
        <f>'Quadro 1'!Z5</f>
        <v>2</v>
      </c>
    </row>
    <row r="6" spans="1:31" s="69" customFormat="1" ht="24.9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>
        <v>1</v>
      </c>
      <c r="N6" s="314"/>
      <c r="O6" s="358">
        <v>1</v>
      </c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2</v>
      </c>
      <c r="AB6" s="225">
        <f t="shared" ref="AB6:AB47" si="1">Z6+AA6</f>
        <v>2</v>
      </c>
      <c r="AC6" s="212">
        <f>'Quadro 1'!X6</f>
        <v>0</v>
      </c>
      <c r="AD6" s="212">
        <f>'Quadro 1'!Y6</f>
        <v>2</v>
      </c>
      <c r="AE6" s="212">
        <f>'Quadro 1'!Z6</f>
        <v>2</v>
      </c>
    </row>
    <row r="7" spans="1:31" s="69" customFormat="1" ht="24.9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>
        <v>2</v>
      </c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1</v>
      </c>
      <c r="AA7" s="225">
        <f t="shared" si="0"/>
        <v>2</v>
      </c>
      <c r="AB7" s="225">
        <f t="shared" si="1"/>
        <v>3</v>
      </c>
      <c r="AC7" s="212">
        <f>'Quadro 1'!X7</f>
        <v>1</v>
      </c>
      <c r="AD7" s="212">
        <f>'Quadro 1'!Y7</f>
        <v>2</v>
      </c>
      <c r="AE7" s="212">
        <f>'Quadro 1'!Z7</f>
        <v>3</v>
      </c>
    </row>
    <row r="8" spans="1:31" s="69" customFormat="1" ht="24.9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>
        <v>1</v>
      </c>
      <c r="K10" s="358">
        <v>1</v>
      </c>
      <c r="L10" s="314">
        <v>2</v>
      </c>
      <c r="M10" s="358">
        <v>4</v>
      </c>
      <c r="N10" s="314">
        <v>2</v>
      </c>
      <c r="O10" s="358">
        <v>3</v>
      </c>
      <c r="P10" s="314">
        <v>5</v>
      </c>
      <c r="Q10" s="358">
        <v>1</v>
      </c>
      <c r="R10" s="314"/>
      <c r="S10" s="358">
        <v>3</v>
      </c>
      <c r="T10" s="314"/>
      <c r="U10" s="358">
        <v>4</v>
      </c>
      <c r="V10" s="314"/>
      <c r="W10" s="358"/>
      <c r="X10" s="314"/>
      <c r="Y10" s="358"/>
      <c r="Z10" s="225">
        <f t="shared" si="0"/>
        <v>10</v>
      </c>
      <c r="AA10" s="225">
        <f t="shared" si="0"/>
        <v>16</v>
      </c>
      <c r="AB10" s="225">
        <f t="shared" si="1"/>
        <v>26</v>
      </c>
      <c r="AC10" s="212">
        <f>'Quadro 1'!X10</f>
        <v>10</v>
      </c>
      <c r="AD10" s="212">
        <f>'Quadro 1'!Y10</f>
        <v>16</v>
      </c>
      <c r="AE10" s="212">
        <f>'Quadro 1'!Z10</f>
        <v>26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>
        <v>1</v>
      </c>
      <c r="T11" s="314">
        <v>1</v>
      </c>
      <c r="U11" s="358">
        <v>5</v>
      </c>
      <c r="V11" s="314"/>
      <c r="W11" s="358"/>
      <c r="X11" s="314"/>
      <c r="Y11" s="358"/>
      <c r="Z11" s="225">
        <f t="shared" si="0"/>
        <v>1</v>
      </c>
      <c r="AA11" s="225">
        <f t="shared" si="0"/>
        <v>6</v>
      </c>
      <c r="AB11" s="225">
        <f t="shared" si="1"/>
        <v>7</v>
      </c>
      <c r="AC11" s="212">
        <f>'Quadro 1'!X11</f>
        <v>1</v>
      </c>
      <c r="AD11" s="212">
        <f>'Quadro 1'!Y11</f>
        <v>6</v>
      </c>
      <c r="AE11" s="212">
        <f>'Quadro 1'!Z11</f>
        <v>7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>
        <v>1</v>
      </c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1</v>
      </c>
      <c r="AB12" s="225">
        <f t="shared" si="1"/>
        <v>2</v>
      </c>
      <c r="AC12" s="212">
        <f>'Quadro 1'!X12</f>
        <v>1</v>
      </c>
      <c r="AD12" s="212">
        <f>'Quadro 1'!Y12</f>
        <v>1</v>
      </c>
      <c r="AE12" s="212">
        <f>'Quadro 1'!Z12</f>
        <v>2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  <c r="AC14" s="212">
        <f>'Quadro 1'!X14</f>
        <v>0</v>
      </c>
      <c r="AD14" s="212">
        <f>'Quadro 1'!Y14</f>
        <v>0</v>
      </c>
      <c r="AE14" s="212">
        <f>'Quadro 1'!Z14</f>
        <v>0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>
        <v>1</v>
      </c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1</v>
      </c>
      <c r="AB22" s="225">
        <f t="shared" si="1"/>
        <v>1</v>
      </c>
      <c r="AC22" s="212">
        <f>'Quadro 1'!X22</f>
        <v>0</v>
      </c>
      <c r="AD22" s="212">
        <f>'Quadro 1'!Y22</f>
        <v>1</v>
      </c>
      <c r="AE22" s="212">
        <f>'Quadro 1'!Z22</f>
        <v>1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0</v>
      </c>
      <c r="J48" s="226">
        <f t="shared" si="3"/>
        <v>1</v>
      </c>
      <c r="K48" s="226">
        <f t="shared" si="3"/>
        <v>1</v>
      </c>
      <c r="L48" s="226">
        <f t="shared" si="3"/>
        <v>2</v>
      </c>
      <c r="M48" s="226">
        <f t="shared" si="3"/>
        <v>5</v>
      </c>
      <c r="N48" s="226">
        <f t="shared" si="3"/>
        <v>4</v>
      </c>
      <c r="O48" s="226">
        <f t="shared" si="3"/>
        <v>6</v>
      </c>
      <c r="P48" s="226">
        <f t="shared" si="3"/>
        <v>5</v>
      </c>
      <c r="Q48" s="226">
        <f t="shared" si="3"/>
        <v>1</v>
      </c>
      <c r="R48" s="226">
        <f t="shared" si="3"/>
        <v>2</v>
      </c>
      <c r="S48" s="226">
        <f t="shared" si="3"/>
        <v>6</v>
      </c>
      <c r="T48" s="226">
        <f t="shared" si="3"/>
        <v>1</v>
      </c>
      <c r="U48" s="226">
        <f t="shared" si="3"/>
        <v>9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15</v>
      </c>
      <c r="AA48" s="226">
        <f t="shared" si="3"/>
        <v>28</v>
      </c>
      <c r="AB48" s="226">
        <f>Z48+AA48</f>
        <v>43</v>
      </c>
    </row>
    <row r="49" spans="1:31" s="53" customFormat="1" ht="9.9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15</v>
      </c>
      <c r="AA49" s="70">
        <f>'Quadro 1'!Y48</f>
        <v>28</v>
      </c>
      <c r="AB49" s="70">
        <f>'Quadro 1'!Z48</f>
        <v>43</v>
      </c>
    </row>
    <row r="50" spans="1:31" s="53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>
        <v>1</v>
      </c>
      <c r="H53" s="371"/>
      <c r="I53" s="359"/>
      <c r="J53" s="371">
        <v>1</v>
      </c>
      <c r="K53" s="359">
        <v>3</v>
      </c>
      <c r="L53" s="371">
        <v>3</v>
      </c>
      <c r="M53" s="359">
        <v>4</v>
      </c>
      <c r="N53" s="371">
        <v>2</v>
      </c>
      <c r="O53" s="359">
        <v>5</v>
      </c>
      <c r="P53" s="371"/>
      <c r="Q53" s="359">
        <v>1</v>
      </c>
      <c r="R53" s="371">
        <v>2</v>
      </c>
      <c r="S53" s="359"/>
      <c r="T53" s="371">
        <v>1</v>
      </c>
      <c r="U53" s="359"/>
      <c r="V53" s="371"/>
      <c r="W53" s="359"/>
      <c r="X53" s="371"/>
      <c r="Y53" s="359"/>
      <c r="Z53" s="224">
        <f>B53+D53+F53+H53+J53+L53+N53+P53+R53+T53+V53+X53</f>
        <v>9</v>
      </c>
      <c r="AA53" s="224">
        <f>C53+E53+G53+I53+K53+M53+O53+Q53+S53+U53+W53+Y53</f>
        <v>14</v>
      </c>
      <c r="AB53" s="224">
        <f>SUM(B53:Y53)</f>
        <v>23</v>
      </c>
      <c r="AC53" s="212">
        <f>'Quadro 1'!B52</f>
        <v>9</v>
      </c>
      <c r="AD53" s="212">
        <f>'Quadro 1'!C52</f>
        <v>14</v>
      </c>
      <c r="AE53" s="212">
        <f>'Quadro 1'!D52</f>
        <v>23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1</v>
      </c>
      <c r="H54" s="226">
        <f t="shared" si="4"/>
        <v>0</v>
      </c>
      <c r="I54" s="226">
        <f t="shared" si="4"/>
        <v>0</v>
      </c>
      <c r="J54" s="226">
        <f t="shared" si="4"/>
        <v>1</v>
      </c>
      <c r="K54" s="226">
        <f t="shared" si="4"/>
        <v>3</v>
      </c>
      <c r="L54" s="226">
        <f t="shared" si="4"/>
        <v>3</v>
      </c>
      <c r="M54" s="226">
        <f t="shared" si="4"/>
        <v>4</v>
      </c>
      <c r="N54" s="226">
        <f t="shared" si="4"/>
        <v>2</v>
      </c>
      <c r="O54" s="226">
        <f t="shared" si="4"/>
        <v>5</v>
      </c>
      <c r="P54" s="226">
        <f t="shared" si="4"/>
        <v>0</v>
      </c>
      <c r="Q54" s="226">
        <f t="shared" si="4"/>
        <v>1</v>
      </c>
      <c r="R54" s="226">
        <f t="shared" si="4"/>
        <v>2</v>
      </c>
      <c r="S54" s="226">
        <f t="shared" si="4"/>
        <v>0</v>
      </c>
      <c r="T54" s="226">
        <f t="shared" si="4"/>
        <v>1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9</v>
      </c>
      <c r="AA54" s="226">
        <f>SUM(AA52:AA53)</f>
        <v>14</v>
      </c>
      <c r="AB54" s="226">
        <f>Z54+AA54</f>
        <v>23</v>
      </c>
    </row>
    <row r="55" spans="1:31" s="53" customFormat="1" ht="9.9" customHeight="1" x14ac:dyDescent="0.15">
      <c r="Z55" s="71">
        <f>'Quadro 1'!B53</f>
        <v>9</v>
      </c>
      <c r="AA55" s="71">
        <f>'Quadro 1'!C53</f>
        <v>14</v>
      </c>
      <c r="AB55" s="71">
        <f>'Quadro 1'!D53</f>
        <v>23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3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K43" activePane="bottomRight" state="frozen"/>
      <selection activeCell="J10" sqref="J10"/>
      <selection pane="topRight" activeCell="J10" sqref="J10"/>
      <selection pane="bottomLeft" activeCell="J10" sqref="J10"/>
      <selection pane="bottomRight" activeCell="O22" sqref="O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415</v>
      </c>
      <c r="B5" s="366">
        <v>1</v>
      </c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314"/>
      <c r="Q5" s="358"/>
      <c r="R5" s="314"/>
      <c r="S5" s="358"/>
      <c r="T5" s="225">
        <f t="shared" ref="T5:U47" si="0">B5+D5+F5+H5+J5+L5+N5+P5+R5</f>
        <v>2</v>
      </c>
      <c r="U5" s="225">
        <f t="shared" si="0"/>
        <v>0</v>
      </c>
      <c r="V5" s="225">
        <f t="shared" ref="V5:V47" si="1">T5+U5</f>
        <v>2</v>
      </c>
      <c r="W5" s="212">
        <f>'Quadro 1'!X5</f>
        <v>2</v>
      </c>
      <c r="X5" s="212">
        <f>'Quadro 1'!Y5</f>
        <v>0</v>
      </c>
      <c r="Y5" s="212">
        <f>'Quadro 1'!Z5</f>
        <v>2</v>
      </c>
    </row>
    <row r="6" spans="1:25" s="69" customFormat="1" ht="24.9" customHeight="1" x14ac:dyDescent="0.25">
      <c r="A6" s="374" t="s">
        <v>416</v>
      </c>
      <c r="B6" s="366"/>
      <c r="C6" s="367">
        <v>2</v>
      </c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2</v>
      </c>
      <c r="V6" s="225">
        <f t="shared" si="1"/>
        <v>2</v>
      </c>
      <c r="W6" s="212">
        <f>'Quadro 1'!X6</f>
        <v>0</v>
      </c>
      <c r="X6" s="212">
        <f>'Quadro 1'!Y6</f>
        <v>2</v>
      </c>
      <c r="Y6" s="212">
        <f>'Quadro 1'!Z6</f>
        <v>2</v>
      </c>
    </row>
    <row r="7" spans="1:25" s="69" customFormat="1" ht="24.9" customHeight="1" x14ac:dyDescent="0.25">
      <c r="A7" s="374" t="s">
        <v>417</v>
      </c>
      <c r="B7" s="366"/>
      <c r="C7" s="367"/>
      <c r="D7" s="314">
        <v>1</v>
      </c>
      <c r="E7" s="358"/>
      <c r="F7" s="314"/>
      <c r="G7" s="358"/>
      <c r="H7" s="314"/>
      <c r="I7" s="358"/>
      <c r="J7" s="314"/>
      <c r="K7" s="358">
        <v>2</v>
      </c>
      <c r="L7" s="314"/>
      <c r="M7" s="358"/>
      <c r="N7" s="314"/>
      <c r="O7" s="358"/>
      <c r="P7" s="314"/>
      <c r="Q7" s="358"/>
      <c r="R7" s="314"/>
      <c r="S7" s="358"/>
      <c r="T7" s="225">
        <f t="shared" si="0"/>
        <v>1</v>
      </c>
      <c r="U7" s="225">
        <f t="shared" si="0"/>
        <v>2</v>
      </c>
      <c r="V7" s="225">
        <f t="shared" si="1"/>
        <v>3</v>
      </c>
      <c r="W7" s="212">
        <f>'Quadro 1'!X7</f>
        <v>1</v>
      </c>
      <c r="X7" s="212">
        <f>'Quadro 1'!Y7</f>
        <v>2</v>
      </c>
      <c r="Y7" s="212">
        <f>'Quadro 1'!Z7</f>
        <v>3</v>
      </c>
    </row>
    <row r="8" spans="1:25" s="69" customFormat="1" ht="24.9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>
        <v>1</v>
      </c>
      <c r="C10" s="367">
        <v>1</v>
      </c>
      <c r="D10" s="314">
        <v>3</v>
      </c>
      <c r="E10" s="358">
        <v>2</v>
      </c>
      <c r="F10" s="314">
        <v>1</v>
      </c>
      <c r="G10" s="358">
        <v>2</v>
      </c>
      <c r="H10" s="314">
        <v>1</v>
      </c>
      <c r="I10" s="358">
        <v>3</v>
      </c>
      <c r="J10" s="314">
        <v>1</v>
      </c>
      <c r="K10" s="358">
        <v>1</v>
      </c>
      <c r="L10" s="314">
        <v>3</v>
      </c>
      <c r="M10" s="358">
        <v>3</v>
      </c>
      <c r="N10" s="314"/>
      <c r="O10" s="358">
        <v>2</v>
      </c>
      <c r="P10" s="314"/>
      <c r="Q10" s="358">
        <v>1</v>
      </c>
      <c r="R10" s="314"/>
      <c r="S10" s="358">
        <v>1</v>
      </c>
      <c r="T10" s="225">
        <f t="shared" si="0"/>
        <v>10</v>
      </c>
      <c r="U10" s="225">
        <f t="shared" si="0"/>
        <v>16</v>
      </c>
      <c r="V10" s="225">
        <f t="shared" si="1"/>
        <v>26</v>
      </c>
      <c r="W10" s="212">
        <f>'Quadro 1'!X10</f>
        <v>10</v>
      </c>
      <c r="X10" s="212">
        <f>'Quadro 1'!Y10</f>
        <v>16</v>
      </c>
      <c r="Y10" s="212">
        <f>'Quadro 1'!Z10</f>
        <v>26</v>
      </c>
    </row>
    <row r="11" spans="1:25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>
        <v>2</v>
      </c>
      <c r="P11" s="314"/>
      <c r="Q11" s="358">
        <v>1</v>
      </c>
      <c r="R11" s="314">
        <v>1</v>
      </c>
      <c r="S11" s="358">
        <v>2</v>
      </c>
      <c r="T11" s="225">
        <f t="shared" si="0"/>
        <v>1</v>
      </c>
      <c r="U11" s="225">
        <f t="shared" si="0"/>
        <v>6</v>
      </c>
      <c r="V11" s="225">
        <f t="shared" si="1"/>
        <v>7</v>
      </c>
      <c r="W11" s="212">
        <f>'Quadro 1'!X11</f>
        <v>1</v>
      </c>
      <c r="X11" s="212">
        <f>'Quadro 1'!Y11</f>
        <v>6</v>
      </c>
      <c r="Y11" s="212">
        <f>'Quadro 1'!Z11</f>
        <v>7</v>
      </c>
    </row>
    <row r="12" spans="1:25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>
        <v>1</v>
      </c>
      <c r="P12" s="314"/>
      <c r="Q12" s="358"/>
      <c r="R12" s="314"/>
      <c r="S12" s="358"/>
      <c r="T12" s="225">
        <f t="shared" si="0"/>
        <v>1</v>
      </c>
      <c r="U12" s="225">
        <f t="shared" si="0"/>
        <v>1</v>
      </c>
      <c r="V12" s="225">
        <f t="shared" si="1"/>
        <v>2</v>
      </c>
      <c r="W12" s="212">
        <f>'Quadro 1'!X12</f>
        <v>1</v>
      </c>
      <c r="X12" s="212">
        <f>'Quadro 1'!Y12</f>
        <v>1</v>
      </c>
      <c r="Y12" s="212">
        <f>'Quadro 1'!Z12</f>
        <v>2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0</v>
      </c>
      <c r="V14" s="225">
        <f t="shared" si="1"/>
        <v>0</v>
      </c>
      <c r="W14" s="212">
        <f>'Quadro 1'!X14</f>
        <v>0</v>
      </c>
      <c r="X14" s="212">
        <f>'Quadro 1'!Y14</f>
        <v>0</v>
      </c>
      <c r="Y14" s="212">
        <f>'Quadro 1'!Z14</f>
        <v>0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>
        <v>1</v>
      </c>
      <c r="P22" s="314"/>
      <c r="Q22" s="358"/>
      <c r="R22" s="314"/>
      <c r="S22" s="358"/>
      <c r="T22" s="225">
        <f t="shared" si="0"/>
        <v>0</v>
      </c>
      <c r="U22" s="225">
        <f t="shared" si="0"/>
        <v>1</v>
      </c>
      <c r="V22" s="225">
        <f t="shared" si="1"/>
        <v>1</v>
      </c>
      <c r="W22" s="212">
        <f>'Quadro 1'!X22</f>
        <v>0</v>
      </c>
      <c r="X22" s="212">
        <f>'Quadro 1'!Y22</f>
        <v>1</v>
      </c>
      <c r="Y22" s="212">
        <f>'Quadro 1'!Z22</f>
        <v>1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</v>
      </c>
      <c r="C48" s="226">
        <f t="shared" si="2"/>
        <v>3</v>
      </c>
      <c r="D48" s="226">
        <f t="shared" si="2"/>
        <v>4</v>
      </c>
      <c r="E48" s="226">
        <f t="shared" si="2"/>
        <v>2</v>
      </c>
      <c r="F48" s="226">
        <f t="shared" si="2"/>
        <v>1</v>
      </c>
      <c r="G48" s="226">
        <f t="shared" si="2"/>
        <v>2</v>
      </c>
      <c r="H48" s="226">
        <f t="shared" si="2"/>
        <v>1</v>
      </c>
      <c r="I48" s="226">
        <f t="shared" si="2"/>
        <v>3</v>
      </c>
      <c r="J48" s="226">
        <f t="shared" si="2"/>
        <v>1</v>
      </c>
      <c r="K48" s="226">
        <f t="shared" si="2"/>
        <v>3</v>
      </c>
      <c r="L48" s="226">
        <f t="shared" si="2"/>
        <v>3</v>
      </c>
      <c r="M48" s="226">
        <f t="shared" si="2"/>
        <v>4</v>
      </c>
      <c r="N48" s="226">
        <f t="shared" si="2"/>
        <v>2</v>
      </c>
      <c r="O48" s="226">
        <f t="shared" si="2"/>
        <v>6</v>
      </c>
      <c r="P48" s="226">
        <f t="shared" si="2"/>
        <v>0</v>
      </c>
      <c r="Q48" s="226">
        <f t="shared" si="2"/>
        <v>2</v>
      </c>
      <c r="R48" s="226">
        <f t="shared" si="2"/>
        <v>1</v>
      </c>
      <c r="S48" s="226">
        <f t="shared" si="2"/>
        <v>3</v>
      </c>
      <c r="T48" s="226">
        <f>SUM(T4:T47)</f>
        <v>15</v>
      </c>
      <c r="U48" s="226">
        <f>SUM(U4:U47)</f>
        <v>28</v>
      </c>
      <c r="V48" s="226">
        <f>T48+U48</f>
        <v>43</v>
      </c>
    </row>
    <row r="49" spans="1:26" s="53" customFormat="1" ht="9.9" customHeight="1" x14ac:dyDescent="0.15">
      <c r="T49" s="71">
        <f>'Quadro 1'!X48</f>
        <v>15</v>
      </c>
      <c r="U49" s="71">
        <f>'Quadro 1'!Y48</f>
        <v>28</v>
      </c>
      <c r="V49" s="71">
        <f>'Quadro 1'!Z48</f>
        <v>43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4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4" activePane="bottomRight" state="frozen"/>
      <selection activeCell="J10" sqref="J10"/>
      <selection pane="topRight" activeCell="J10" sqref="J10"/>
      <selection pane="bottomLeft" activeCell="J10" sqref="J10"/>
      <selection pane="bottomRight" activeCell="R53" sqref="R53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>
        <v>2</v>
      </c>
      <c r="S5" s="358"/>
      <c r="T5" s="314"/>
      <c r="U5" s="358"/>
      <c r="V5" s="225">
        <f t="shared" ref="V5:W47" si="0">B5+D5+F5+H5+J5+L5+N5+P5+R5+T5</f>
        <v>2</v>
      </c>
      <c r="W5" s="225">
        <f t="shared" si="0"/>
        <v>0</v>
      </c>
      <c r="X5" s="225">
        <f t="shared" ref="X5:X47" si="1">V5+W5</f>
        <v>2</v>
      </c>
      <c r="Y5" s="73">
        <f>'Quadro 1'!X5</f>
        <v>2</v>
      </c>
      <c r="Z5" s="73">
        <f>'Quadro 1'!Y5</f>
        <v>0</v>
      </c>
      <c r="AA5" s="73">
        <f>'Quadro 1'!Z5</f>
        <v>2</v>
      </c>
    </row>
    <row r="6" spans="1:27" s="74" customFormat="1" ht="24.9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>
        <v>1</v>
      </c>
      <c r="R6" s="314"/>
      <c r="S6" s="358">
        <v>1</v>
      </c>
      <c r="T6" s="314"/>
      <c r="U6" s="358"/>
      <c r="V6" s="225">
        <f t="shared" si="0"/>
        <v>0</v>
      </c>
      <c r="W6" s="225">
        <f t="shared" si="0"/>
        <v>2</v>
      </c>
      <c r="X6" s="225">
        <f t="shared" si="1"/>
        <v>2</v>
      </c>
      <c r="Y6" s="73">
        <f>'Quadro 1'!X6</f>
        <v>0</v>
      </c>
      <c r="Z6" s="73">
        <f>'Quadro 1'!Y6</f>
        <v>2</v>
      </c>
      <c r="AA6" s="73">
        <f>'Quadro 1'!Z6</f>
        <v>2</v>
      </c>
    </row>
    <row r="7" spans="1:27" s="74" customFormat="1" ht="24.9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>
        <v>1</v>
      </c>
      <c r="R7" s="314">
        <v>1</v>
      </c>
      <c r="S7" s="358">
        <v>1</v>
      </c>
      <c r="T7" s="314"/>
      <c r="U7" s="358"/>
      <c r="V7" s="225">
        <f t="shared" si="0"/>
        <v>1</v>
      </c>
      <c r="W7" s="225">
        <f t="shared" si="0"/>
        <v>2</v>
      </c>
      <c r="X7" s="225">
        <f t="shared" si="1"/>
        <v>3</v>
      </c>
      <c r="Y7" s="73">
        <f>'Quadro 1'!X7</f>
        <v>1</v>
      </c>
      <c r="Z7" s="73">
        <f>'Quadro 1'!Y7</f>
        <v>2</v>
      </c>
      <c r="AA7" s="73">
        <f>'Quadro 1'!Z7</f>
        <v>3</v>
      </c>
    </row>
    <row r="8" spans="1:27" s="74" customFormat="1" ht="24.9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11</v>
      </c>
      <c r="R10" s="314">
        <v>2</v>
      </c>
      <c r="S10" s="358">
        <v>5</v>
      </c>
      <c r="T10" s="314">
        <v>1</v>
      </c>
      <c r="U10" s="358"/>
      <c r="V10" s="225">
        <f t="shared" si="0"/>
        <v>10</v>
      </c>
      <c r="W10" s="225">
        <f t="shared" si="0"/>
        <v>16</v>
      </c>
      <c r="X10" s="225">
        <f t="shared" si="1"/>
        <v>26</v>
      </c>
      <c r="Y10" s="73">
        <f>'Quadro 1'!X10</f>
        <v>10</v>
      </c>
      <c r="Z10" s="73">
        <f>'Quadro 1'!Y10</f>
        <v>16</v>
      </c>
      <c r="AA10" s="73">
        <f>'Quadro 1'!Z10</f>
        <v>26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>
        <v>6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1</v>
      </c>
      <c r="W11" s="225">
        <f t="shared" si="0"/>
        <v>6</v>
      </c>
      <c r="X11" s="225">
        <f t="shared" si="1"/>
        <v>7</v>
      </c>
      <c r="Y11" s="73">
        <f>'Quadro 1'!X11</f>
        <v>1</v>
      </c>
      <c r="Z11" s="73">
        <f>'Quadro 1'!Y11</f>
        <v>6</v>
      </c>
      <c r="AA11" s="73">
        <f>'Quadro 1'!Z11</f>
        <v>7</v>
      </c>
    </row>
    <row r="12" spans="1:27" s="74" customFormat="1" ht="24.9" customHeight="1" x14ac:dyDescent="0.15">
      <c r="A12" s="374" t="s">
        <v>47</v>
      </c>
      <c r="B12" s="366"/>
      <c r="C12" s="367"/>
      <c r="D12" s="314">
        <v>1</v>
      </c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1</v>
      </c>
      <c r="X12" s="225">
        <f t="shared" si="1"/>
        <v>2</v>
      </c>
      <c r="Y12" s="73">
        <f>'Quadro 1'!X12</f>
        <v>1</v>
      </c>
      <c r="Z12" s="73">
        <f>'Quadro 1'!Y12</f>
        <v>1</v>
      </c>
      <c r="AA12" s="73">
        <f>'Quadro 1'!Z12</f>
        <v>2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0</v>
      </c>
      <c r="W14" s="225">
        <f t="shared" si="0"/>
        <v>0</v>
      </c>
      <c r="X14" s="225">
        <f t="shared" si="1"/>
        <v>0</v>
      </c>
      <c r="Y14" s="73">
        <f>'Quadro 1'!X14</f>
        <v>0</v>
      </c>
      <c r="Z14" s="73">
        <f>'Quadro 1'!Y14</f>
        <v>0</v>
      </c>
      <c r="AA14" s="73">
        <f>'Quadro 1'!Z14</f>
        <v>0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>
        <v>1</v>
      </c>
      <c r="R22" s="314"/>
      <c r="S22" s="358"/>
      <c r="T22" s="314"/>
      <c r="U22" s="358"/>
      <c r="V22" s="225">
        <f t="shared" si="0"/>
        <v>0</v>
      </c>
      <c r="W22" s="225">
        <f t="shared" si="0"/>
        <v>1</v>
      </c>
      <c r="X22" s="225">
        <f t="shared" si="1"/>
        <v>1</v>
      </c>
      <c r="Y22" s="73">
        <f>'Quadro 1'!X22</f>
        <v>0</v>
      </c>
      <c r="Z22" s="73">
        <f>'Quadro 1'!Y22</f>
        <v>1</v>
      </c>
      <c r="AA22" s="73">
        <f>'Quadro 1'!Z22</f>
        <v>1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6</v>
      </c>
      <c r="N48" s="226">
        <f t="shared" si="2"/>
        <v>0</v>
      </c>
      <c r="O48" s="226">
        <f t="shared" si="2"/>
        <v>0</v>
      </c>
      <c r="P48" s="226">
        <f t="shared" si="2"/>
        <v>7</v>
      </c>
      <c r="Q48" s="226">
        <f t="shared" si="2"/>
        <v>14</v>
      </c>
      <c r="R48" s="226">
        <f t="shared" si="2"/>
        <v>5</v>
      </c>
      <c r="S48" s="226">
        <f t="shared" si="2"/>
        <v>7</v>
      </c>
      <c r="T48" s="226">
        <f t="shared" si="2"/>
        <v>1</v>
      </c>
      <c r="U48" s="226">
        <f t="shared" si="2"/>
        <v>0</v>
      </c>
      <c r="V48" s="226">
        <f t="shared" si="2"/>
        <v>15</v>
      </c>
      <c r="W48" s="226">
        <f t="shared" si="2"/>
        <v>28</v>
      </c>
      <c r="X48" s="226">
        <f>V48+W48</f>
        <v>43</v>
      </c>
    </row>
    <row r="49" spans="1:27" s="53" customFormat="1" ht="9.9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15</v>
      </c>
      <c r="W49" s="70">
        <f>'Quadro 1'!Y48</f>
        <v>28</v>
      </c>
      <c r="X49" s="70">
        <f>'Quadro 1'!Z48</f>
        <v>43</v>
      </c>
    </row>
    <row r="50" spans="1:27" s="72" customFormat="1" ht="24.9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>
        <v>6</v>
      </c>
      <c r="Q53" s="359">
        <v>4</v>
      </c>
      <c r="R53" s="371">
        <v>3</v>
      </c>
      <c r="S53" s="359">
        <v>5</v>
      </c>
      <c r="T53" s="371"/>
      <c r="U53" s="359">
        <v>5</v>
      </c>
      <c r="V53" s="224">
        <f>B53+D53+F53+H53+J53+L53+N53+P53+R53+T53</f>
        <v>9</v>
      </c>
      <c r="W53" s="224">
        <f>C53+E53+G53+I53+K53+M53+O53+Q53+S53+U53</f>
        <v>14</v>
      </c>
      <c r="X53" s="224">
        <f>V53+W53</f>
        <v>23</v>
      </c>
      <c r="Y53" s="71">
        <f>'Quadro 1'!B52</f>
        <v>9</v>
      </c>
      <c r="Z53" s="71">
        <f>'Quadro 1'!C52</f>
        <v>14</v>
      </c>
      <c r="AA53" s="71">
        <f>'Quadro 1'!D52</f>
        <v>23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6</v>
      </c>
      <c r="Q54" s="226">
        <f t="shared" si="3"/>
        <v>4</v>
      </c>
      <c r="R54" s="226">
        <f t="shared" si="3"/>
        <v>3</v>
      </c>
      <c r="S54" s="226">
        <f t="shared" si="3"/>
        <v>5</v>
      </c>
      <c r="T54" s="226">
        <f t="shared" si="3"/>
        <v>0</v>
      </c>
      <c r="U54" s="226">
        <f t="shared" si="3"/>
        <v>5</v>
      </c>
      <c r="V54" s="226">
        <f>SUM(V52:V53)</f>
        <v>9</v>
      </c>
      <c r="W54" s="226">
        <f>SUM(W52:W53)</f>
        <v>14</v>
      </c>
      <c r="X54" s="226">
        <f>V54+W54</f>
        <v>23</v>
      </c>
    </row>
    <row r="55" spans="1:27" s="53" customFormat="1" ht="9.9" customHeight="1" x14ac:dyDescent="0.15">
      <c r="V55" s="71">
        <f>'Quadro 1'!B53</f>
        <v>9</v>
      </c>
      <c r="W55" s="71">
        <f>'Quadro 1'!C53</f>
        <v>14</v>
      </c>
      <c r="X55" s="71">
        <f>'Quadro 1'!D53</f>
        <v>23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3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6" t="s">
        <v>447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M49" activePane="bottomRight" state="frozen"/>
      <selection activeCell="J10" sqref="J10"/>
      <selection pane="topRight" activeCell="J10" sqref="J10"/>
      <selection pane="bottomLeft" activeCell="J10" sqref="J10"/>
      <selection pane="bottomRight" activeCell="U11" sqref="U1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8" t="s">
        <v>448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1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>
        <v>1</v>
      </c>
      <c r="V10" s="314"/>
      <c r="W10" s="358"/>
      <c r="X10" s="314"/>
      <c r="Y10" s="358"/>
      <c r="Z10" s="225">
        <f t="shared" si="0"/>
        <v>0</v>
      </c>
      <c r="AA10" s="225">
        <f t="shared" si="0"/>
        <v>1</v>
      </c>
      <c r="AB10" s="225">
        <f t="shared" si="1"/>
        <v>1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2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1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C19" activePane="bottomRight" state="frozen"/>
      <selection activeCell="J10" sqref="J10"/>
      <selection pane="topRight" activeCell="J10" sqref="J10"/>
      <selection pane="bottomLeft" activeCell="J10" sqref="J10"/>
      <selection pane="bottomRight" activeCell="G22" sqref="G22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0" t="s">
        <v>442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493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1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>
        <v>2</v>
      </c>
      <c r="K5" s="358"/>
      <c r="L5" s="314"/>
      <c r="M5" s="358"/>
      <c r="N5" s="314"/>
      <c r="O5" s="358"/>
      <c r="P5" s="225">
        <f t="shared" ref="P5:Q47" si="0">B5+D5+F5+H5+J5+L5+N5</f>
        <v>2</v>
      </c>
      <c r="Q5" s="225">
        <f t="shared" si="0"/>
        <v>0</v>
      </c>
      <c r="R5" s="225">
        <f t="shared" ref="R5:R47" si="1">P5+Q5</f>
        <v>2</v>
      </c>
    </row>
    <row r="6" spans="1:18" s="53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>
        <v>1</v>
      </c>
      <c r="L6" s="314"/>
      <c r="M6" s="358"/>
      <c r="N6" s="314"/>
      <c r="O6" s="358"/>
      <c r="P6" s="225">
        <f t="shared" si="0"/>
        <v>0</v>
      </c>
      <c r="Q6" s="225">
        <f t="shared" si="0"/>
        <v>1</v>
      </c>
      <c r="R6" s="225">
        <f t="shared" si="1"/>
        <v>1</v>
      </c>
    </row>
    <row r="7" spans="1:18" s="53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>
        <v>1</v>
      </c>
      <c r="L7" s="314"/>
      <c r="M7" s="358"/>
      <c r="N7" s="314"/>
      <c r="O7" s="358"/>
      <c r="P7" s="225">
        <f t="shared" si="0"/>
        <v>0</v>
      </c>
      <c r="Q7" s="225">
        <f t="shared" si="0"/>
        <v>1</v>
      </c>
      <c r="R7" s="225">
        <f t="shared" si="1"/>
        <v>1</v>
      </c>
    </row>
    <row r="8" spans="1:18" s="53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>
        <v>2</v>
      </c>
      <c r="H10" s="314"/>
      <c r="I10" s="358"/>
      <c r="J10" s="314"/>
      <c r="K10" s="358"/>
      <c r="L10" s="314"/>
      <c r="M10" s="358"/>
      <c r="N10" s="314"/>
      <c r="O10" s="358">
        <v>1</v>
      </c>
      <c r="P10" s="225">
        <f t="shared" si="0"/>
        <v>1</v>
      </c>
      <c r="Q10" s="225">
        <f t="shared" si="0"/>
        <v>3</v>
      </c>
      <c r="R10" s="225">
        <f t="shared" si="1"/>
        <v>4</v>
      </c>
    </row>
    <row r="11" spans="1:1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>
        <v>1</v>
      </c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1</v>
      </c>
      <c r="R22" s="225">
        <f t="shared" si="1"/>
        <v>1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3</v>
      </c>
      <c r="H48" s="226">
        <f t="shared" si="2"/>
        <v>0</v>
      </c>
      <c r="I48" s="226">
        <f t="shared" si="2"/>
        <v>0</v>
      </c>
      <c r="J48" s="226">
        <f t="shared" si="2"/>
        <v>2</v>
      </c>
      <c r="K48" s="226">
        <f t="shared" si="2"/>
        <v>2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>SUM(P4:P47)</f>
        <v>3</v>
      </c>
      <c r="Q48" s="226">
        <f>SUM(Q4:Q47)</f>
        <v>6</v>
      </c>
      <c r="R48" s="226">
        <f>P48+Q48</f>
        <v>9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>
        <v>7</v>
      </c>
      <c r="C51" s="357">
        <v>2</v>
      </c>
      <c r="D51" s="283">
        <f>B51+C51</f>
        <v>9</v>
      </c>
      <c r="L51" s="84"/>
      <c r="M51" s="84"/>
    </row>
    <row r="52" spans="1:18" s="53" customFormat="1" ht="24.9" customHeight="1" x14ac:dyDescent="0.15">
      <c r="A52" s="219" t="s">
        <v>80</v>
      </c>
      <c r="B52" s="371">
        <v>14</v>
      </c>
      <c r="C52" s="359">
        <v>18</v>
      </c>
      <c r="D52" s="284">
        <f>B52+C52</f>
        <v>32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21</v>
      </c>
      <c r="C53" s="226">
        <f>SUM(C51:C52)</f>
        <v>20</v>
      </c>
      <c r="D53" s="226">
        <f>B53+C53</f>
        <v>41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0" sqref="J10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" customHeight="1" x14ac:dyDescent="0.15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494</v>
      </c>
      <c r="Q2" s="526"/>
      <c r="R2" s="526" t="s">
        <v>407</v>
      </c>
      <c r="S2" s="526"/>
      <c r="T2" s="526" t="s">
        <v>408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15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>
        <v>1</v>
      </c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1</v>
      </c>
      <c r="Z5" s="221">
        <f t="shared" ref="Z5:Z47" si="1">X5+Y5</f>
        <v>1</v>
      </c>
    </row>
    <row r="6" spans="1:26" s="95" customFormat="1" ht="24.9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>
        <v>1</v>
      </c>
      <c r="W7" s="367"/>
      <c r="X7" s="221">
        <f t="shared" si="0"/>
        <v>1</v>
      </c>
      <c r="Y7" s="221">
        <f t="shared" si="0"/>
        <v>0</v>
      </c>
      <c r="Z7" s="221">
        <f t="shared" si="1"/>
        <v>1</v>
      </c>
    </row>
    <row r="8" spans="1:26" s="95" customFormat="1" ht="24.9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1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1</v>
      </c>
      <c r="W48" s="285">
        <f t="shared" si="2"/>
        <v>0</v>
      </c>
      <c r="X48" s="274">
        <f>SUM(X4:X47)</f>
        <v>1</v>
      </c>
      <c r="Y48" s="274">
        <f>SUM(Y4:Y47)</f>
        <v>1</v>
      </c>
      <c r="Z48" s="285">
        <f>SUM(Z4:Z47)</f>
        <v>2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AC10" sqref="AC10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494</v>
      </c>
      <c r="Y2" s="529"/>
      <c r="Z2" s="529" t="s">
        <v>407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1</v>
      </c>
      <c r="AD10" s="225">
        <f t="shared" si="0"/>
        <v>0</v>
      </c>
      <c r="AE10" s="225">
        <f t="shared" si="0"/>
        <v>2</v>
      </c>
      <c r="AF10" s="225">
        <f t="shared" si="1"/>
        <v>2</v>
      </c>
    </row>
    <row r="11" spans="1:32" s="105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1</v>
      </c>
      <c r="AD48" s="226">
        <f>SUM(AD4:AD47)</f>
        <v>0</v>
      </c>
      <c r="AE48" s="226">
        <f>SUM(AE4:AE47)</f>
        <v>2</v>
      </c>
      <c r="AF48" s="226">
        <f>AD48+AE48</f>
        <v>2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3" activePane="bottomLeft" state="frozen"/>
      <selection activeCell="J10" sqref="J10"/>
      <selection pane="bottomLeft" activeCell="C10" sqref="C10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>
        <v>5</v>
      </c>
      <c r="C10" s="362"/>
      <c r="D10" s="361"/>
      <c r="E10" s="361"/>
      <c r="F10" s="361"/>
      <c r="G10" s="225">
        <f t="shared" si="0"/>
        <v>5</v>
      </c>
    </row>
    <row r="11" spans="1:7" s="112" customFormat="1" ht="24.9" customHeight="1" x14ac:dyDescent="0.15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6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6</v>
      </c>
    </row>
    <row r="49" spans="1:13" s="112" customFormat="1" ht="9.9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25" activePane="bottomRight" state="frozen"/>
      <selection activeCell="J10" sqref="J10"/>
      <selection pane="topRight" activeCell="J10" sqref="J10"/>
      <selection pane="bottomLeft" activeCell="J10" sqref="J10"/>
      <selection pane="bottomRight" activeCell="E22" sqref="E22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" customHeight="1" x14ac:dyDescent="0.25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5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>
        <v>5</v>
      </c>
      <c r="E10" s="358">
        <v>7</v>
      </c>
      <c r="F10" s="314"/>
      <c r="G10" s="358"/>
      <c r="H10" s="314"/>
      <c r="I10" s="358"/>
      <c r="J10" s="314"/>
      <c r="K10" s="358"/>
      <c r="L10" s="279">
        <f t="shared" si="0"/>
        <v>5</v>
      </c>
      <c r="M10" s="279">
        <f t="shared" si="0"/>
        <v>7</v>
      </c>
      <c r="N10" s="279">
        <f t="shared" si="1"/>
        <v>12</v>
      </c>
    </row>
    <row r="11" spans="1:14" ht="24.9" customHeight="1" x14ac:dyDescent="0.25">
      <c r="A11" s="374" t="s">
        <v>46</v>
      </c>
      <c r="B11" s="314"/>
      <c r="C11" s="358"/>
      <c r="D11" s="314"/>
      <c r="E11" s="358">
        <v>1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>
        <v>1</v>
      </c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1</v>
      </c>
      <c r="N22" s="279">
        <f t="shared" si="1"/>
        <v>1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5</v>
      </c>
      <c r="E48" s="281">
        <f t="shared" si="2"/>
        <v>9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5</v>
      </c>
      <c r="M48" s="280">
        <f>SUM(M4:M47)</f>
        <v>9</v>
      </c>
      <c r="N48" s="280">
        <f>L48+M48</f>
        <v>14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22" sqref="E22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2" t="s">
        <v>449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5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503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2</v>
      </c>
      <c r="O5" s="358"/>
      <c r="P5" s="279">
        <f t="shared" ref="P5:Q47" si="0">B5+D5+F5+H5+J5+L5+N5</f>
        <v>2</v>
      </c>
      <c r="Q5" s="279">
        <f t="shared" si="0"/>
        <v>0</v>
      </c>
      <c r="R5" s="279">
        <f t="shared" ref="R5:R47" si="1">P5+Q5</f>
        <v>2</v>
      </c>
      <c r="S5" s="119">
        <f>'Quadro 1'!X5</f>
        <v>2</v>
      </c>
      <c r="T5" s="119">
        <f>'Quadro 1'!Y5</f>
        <v>0</v>
      </c>
      <c r="U5" s="119">
        <f>'Quadro 1'!Z5</f>
        <v>2</v>
      </c>
    </row>
    <row r="6" spans="1:21" ht="24.9" customHeight="1" x14ac:dyDescent="0.2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>
        <v>2</v>
      </c>
      <c r="P6" s="279">
        <f t="shared" si="0"/>
        <v>0</v>
      </c>
      <c r="Q6" s="279">
        <f t="shared" si="0"/>
        <v>2</v>
      </c>
      <c r="R6" s="279">
        <f t="shared" si="1"/>
        <v>2</v>
      </c>
      <c r="S6" s="119">
        <f>'Quadro 1'!X6</f>
        <v>0</v>
      </c>
      <c r="T6" s="119">
        <f>'Quadro 1'!Y6</f>
        <v>2</v>
      </c>
      <c r="U6" s="119">
        <f>'Quadro 1'!Z6</f>
        <v>2</v>
      </c>
    </row>
    <row r="7" spans="1:21" ht="24.9" customHeight="1" x14ac:dyDescent="0.2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>
        <v>2</v>
      </c>
      <c r="P7" s="279">
        <f t="shared" si="0"/>
        <v>1</v>
      </c>
      <c r="Q7" s="279">
        <f t="shared" si="0"/>
        <v>2</v>
      </c>
      <c r="R7" s="279">
        <f t="shared" si="1"/>
        <v>3</v>
      </c>
      <c r="S7" s="119">
        <f>'Quadro 1'!X7</f>
        <v>1</v>
      </c>
      <c r="T7" s="119">
        <f>'Quadro 1'!Y7</f>
        <v>2</v>
      </c>
      <c r="U7" s="119">
        <f>'Quadro 1'!Z7</f>
        <v>3</v>
      </c>
    </row>
    <row r="8" spans="1:21" ht="24.9" customHeight="1" x14ac:dyDescent="0.2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" customHeight="1" x14ac:dyDescent="0.2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/>
      <c r="C10" s="367"/>
      <c r="D10" s="314">
        <v>8</v>
      </c>
      <c r="E10" s="358">
        <v>10</v>
      </c>
      <c r="F10" s="314"/>
      <c r="G10" s="358">
        <v>1</v>
      </c>
      <c r="H10" s="314">
        <v>2</v>
      </c>
      <c r="I10" s="358">
        <v>5</v>
      </c>
      <c r="J10" s="314"/>
      <c r="K10" s="358"/>
      <c r="L10" s="314"/>
      <c r="M10" s="358"/>
      <c r="N10" s="314"/>
      <c r="O10" s="358"/>
      <c r="P10" s="279">
        <f t="shared" si="0"/>
        <v>10</v>
      </c>
      <c r="Q10" s="279">
        <f t="shared" si="0"/>
        <v>16</v>
      </c>
      <c r="R10" s="279">
        <f t="shared" si="1"/>
        <v>26</v>
      </c>
      <c r="S10" s="119">
        <f>'Quadro 1'!X10</f>
        <v>10</v>
      </c>
      <c r="T10" s="119">
        <f>'Quadro 1'!Y10</f>
        <v>16</v>
      </c>
      <c r="U10" s="119">
        <f>'Quadro 1'!Z10</f>
        <v>26</v>
      </c>
    </row>
    <row r="11" spans="1:21" ht="24.9" customHeight="1" x14ac:dyDescent="0.25">
      <c r="A11" s="374" t="s">
        <v>46</v>
      </c>
      <c r="B11" s="366"/>
      <c r="C11" s="367"/>
      <c r="D11" s="314">
        <v>1</v>
      </c>
      <c r="E11" s="358">
        <v>3</v>
      </c>
      <c r="F11" s="314"/>
      <c r="G11" s="358">
        <v>2</v>
      </c>
      <c r="H11" s="314"/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1</v>
      </c>
      <c r="Q11" s="279">
        <f t="shared" si="0"/>
        <v>6</v>
      </c>
      <c r="R11" s="279">
        <f t="shared" si="1"/>
        <v>7</v>
      </c>
      <c r="S11" s="119">
        <f>'Quadro 1'!X11</f>
        <v>1</v>
      </c>
      <c r="T11" s="119">
        <f>'Quadro 1'!Y11</f>
        <v>6</v>
      </c>
      <c r="U11" s="119">
        <f>'Quadro 1'!Z11</f>
        <v>7</v>
      </c>
    </row>
    <row r="12" spans="1:21" ht="24.9" customHeight="1" x14ac:dyDescent="0.25">
      <c r="A12" s="374" t="s">
        <v>47</v>
      </c>
      <c r="B12" s="366"/>
      <c r="C12" s="367"/>
      <c r="D12" s="314">
        <v>1</v>
      </c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1</v>
      </c>
      <c r="R12" s="279">
        <f t="shared" si="1"/>
        <v>2</v>
      </c>
      <c r="S12" s="119">
        <f>'Quadro 1'!X12</f>
        <v>1</v>
      </c>
      <c r="T12" s="119">
        <f>'Quadro 1'!Y12</f>
        <v>1</v>
      </c>
      <c r="U12" s="119">
        <f>'Quadro 1'!Z12</f>
        <v>2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0</v>
      </c>
      <c r="R14" s="279">
        <f t="shared" si="1"/>
        <v>0</v>
      </c>
      <c r="S14" s="119">
        <f>'Quadro 1'!X14</f>
        <v>0</v>
      </c>
      <c r="T14" s="119">
        <f>'Quadro 1'!Y14</f>
        <v>0</v>
      </c>
      <c r="U14" s="119">
        <f>'Quadro 1'!Z14</f>
        <v>0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" customHeight="1" x14ac:dyDescent="0.25">
      <c r="A22" s="374" t="s">
        <v>58</v>
      </c>
      <c r="B22" s="366"/>
      <c r="C22" s="367"/>
      <c r="D22" s="314"/>
      <c r="E22" s="358">
        <v>1</v>
      </c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1</v>
      </c>
      <c r="R22" s="279">
        <f t="shared" si="1"/>
        <v>1</v>
      </c>
      <c r="S22" s="119">
        <f>'Quadro 1'!X22</f>
        <v>0</v>
      </c>
      <c r="T22" s="119">
        <f>'Quadro 1'!Y22</f>
        <v>1</v>
      </c>
      <c r="U22" s="119">
        <f>'Quadro 1'!Z22</f>
        <v>1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10</v>
      </c>
      <c r="E48" s="281">
        <f t="shared" si="2"/>
        <v>14</v>
      </c>
      <c r="F48" s="281">
        <f t="shared" si="2"/>
        <v>0</v>
      </c>
      <c r="G48" s="281">
        <f t="shared" si="2"/>
        <v>4</v>
      </c>
      <c r="H48" s="281">
        <f t="shared" si="2"/>
        <v>2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3</v>
      </c>
      <c r="O48" s="281">
        <f t="shared" si="2"/>
        <v>4</v>
      </c>
      <c r="P48" s="281">
        <f>SUM(P4:P47)</f>
        <v>15</v>
      </c>
      <c r="Q48" s="281">
        <f>SUM(Q4:Q47)</f>
        <v>28</v>
      </c>
      <c r="R48" s="281">
        <f>P48+Q48</f>
        <v>43</v>
      </c>
    </row>
    <row r="49" spans="1:18" ht="9.9" customHeight="1" x14ac:dyDescent="0.25">
      <c r="P49" s="120">
        <f>'Quadro 1'!X48</f>
        <v>15</v>
      </c>
      <c r="Q49" s="120">
        <f>'Quadro 1'!Y48</f>
        <v>28</v>
      </c>
      <c r="R49" s="120">
        <f>'Quadro 1'!Z48</f>
        <v>43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42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H13" sqref="H13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5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5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5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5">
      <c r="A5" s="560"/>
      <c r="B5" s="554" t="s">
        <v>203</v>
      </c>
      <c r="C5" s="554"/>
      <c r="D5" s="554" t="s">
        <v>441</v>
      </c>
      <c r="E5" s="554"/>
      <c r="F5" s="554" t="s">
        <v>204</v>
      </c>
      <c r="G5" s="554"/>
      <c r="H5" s="555" t="s">
        <v>553</v>
      </c>
      <c r="I5" s="556"/>
      <c r="J5" s="555"/>
      <c r="K5" s="556"/>
      <c r="L5" s="555"/>
      <c r="M5" s="556"/>
      <c r="N5" s="555"/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5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415</v>
      </c>
      <c r="B8" s="366">
        <v>2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2</v>
      </c>
      <c r="U8" s="279">
        <f t="shared" ref="U8:U50" si="1">C8+E8+G8+I8+K8+M8+O8+Q8+S8</f>
        <v>0</v>
      </c>
      <c r="V8" s="279">
        <f t="shared" ref="V8:V50" si="2">T8+U8</f>
        <v>2</v>
      </c>
      <c r="W8" s="119">
        <f>'Quadro 1'!X5</f>
        <v>2</v>
      </c>
      <c r="X8" s="119">
        <f>'Quadro 1'!Y5</f>
        <v>0</v>
      </c>
      <c r="Y8" s="119">
        <f>'Quadro 1'!Z5</f>
        <v>2</v>
      </c>
    </row>
    <row r="9" spans="1:25" ht="24.9" customHeight="1" x14ac:dyDescent="0.25">
      <c r="A9" s="374" t="s">
        <v>416</v>
      </c>
      <c r="B9" s="366"/>
      <c r="C9" s="367">
        <v>2</v>
      </c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2</v>
      </c>
      <c r="V9" s="279">
        <f t="shared" si="2"/>
        <v>2</v>
      </c>
      <c r="W9" s="119">
        <f>'Quadro 1'!X6</f>
        <v>0</v>
      </c>
      <c r="X9" s="119">
        <f>'Quadro 1'!Y6</f>
        <v>2</v>
      </c>
      <c r="Y9" s="119">
        <f>'Quadro 1'!Z6</f>
        <v>2</v>
      </c>
    </row>
    <row r="10" spans="1:25" ht="24.9" customHeight="1" x14ac:dyDescent="0.25">
      <c r="A10" s="374" t="s">
        <v>417</v>
      </c>
      <c r="B10" s="366">
        <v>1</v>
      </c>
      <c r="C10" s="367">
        <v>2</v>
      </c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1</v>
      </c>
      <c r="U10" s="279">
        <f t="shared" si="1"/>
        <v>2</v>
      </c>
      <c r="V10" s="279">
        <f t="shared" si="2"/>
        <v>3</v>
      </c>
      <c r="W10" s="119">
        <f>'Quadro 1'!X7</f>
        <v>1</v>
      </c>
      <c r="X10" s="119">
        <f>'Quadro 1'!Y7</f>
        <v>2</v>
      </c>
      <c r="Y10" s="119">
        <f>'Quadro 1'!Z7</f>
        <v>3</v>
      </c>
    </row>
    <row r="11" spans="1:25" ht="24.9" customHeight="1" x14ac:dyDescent="0.25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" customHeight="1" x14ac:dyDescent="0.25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8</v>
      </c>
      <c r="C13" s="367">
        <v>11</v>
      </c>
      <c r="D13" s="333"/>
      <c r="E13" s="354"/>
      <c r="F13" s="333"/>
      <c r="G13" s="354"/>
      <c r="H13" s="333">
        <v>2</v>
      </c>
      <c r="I13" s="354">
        <v>5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10</v>
      </c>
      <c r="U13" s="279">
        <f t="shared" si="1"/>
        <v>16</v>
      </c>
      <c r="V13" s="279">
        <f t="shared" si="2"/>
        <v>26</v>
      </c>
      <c r="W13" s="119">
        <f>'Quadro 1'!X10</f>
        <v>10</v>
      </c>
      <c r="X13" s="119">
        <f>'Quadro 1'!Y10</f>
        <v>16</v>
      </c>
      <c r="Y13" s="119">
        <f>'Quadro 1'!Z10</f>
        <v>26</v>
      </c>
    </row>
    <row r="14" spans="1:25" ht="24.9" customHeight="1" x14ac:dyDescent="0.25">
      <c r="A14" s="374" t="s">
        <v>46</v>
      </c>
      <c r="B14" s="366">
        <v>1</v>
      </c>
      <c r="C14" s="367">
        <v>5</v>
      </c>
      <c r="D14" s="333"/>
      <c r="E14" s="354"/>
      <c r="F14" s="333"/>
      <c r="G14" s="354"/>
      <c r="H14" s="333"/>
      <c r="I14" s="354">
        <v>1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1</v>
      </c>
      <c r="U14" s="279">
        <f t="shared" si="1"/>
        <v>6</v>
      </c>
      <c r="V14" s="279">
        <f t="shared" si="2"/>
        <v>7</v>
      </c>
      <c r="W14" s="119">
        <f>'Quadro 1'!X11</f>
        <v>1</v>
      </c>
      <c r="X14" s="119">
        <f>'Quadro 1'!Y11</f>
        <v>6</v>
      </c>
      <c r="Y14" s="119">
        <f>'Quadro 1'!Z11</f>
        <v>7</v>
      </c>
    </row>
    <row r="15" spans="1:25" ht="24.9" customHeight="1" x14ac:dyDescent="0.25">
      <c r="A15" s="374" t="s">
        <v>47</v>
      </c>
      <c r="B15" s="366">
        <v>1</v>
      </c>
      <c r="C15" s="367">
        <v>1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1</v>
      </c>
      <c r="V15" s="279">
        <f t="shared" si="2"/>
        <v>2</v>
      </c>
      <c r="W15" s="119">
        <f>'Quadro 1'!X12</f>
        <v>1</v>
      </c>
      <c r="X15" s="119">
        <f>'Quadro 1'!Y12</f>
        <v>1</v>
      </c>
      <c r="Y15" s="119">
        <f>'Quadro 1'!Z12</f>
        <v>2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/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0</v>
      </c>
      <c r="U17" s="279">
        <f t="shared" si="1"/>
        <v>0</v>
      </c>
      <c r="V17" s="279">
        <f t="shared" si="2"/>
        <v>0</v>
      </c>
      <c r="W17" s="119">
        <f>'Quadro 1'!X14</f>
        <v>0</v>
      </c>
      <c r="X17" s="119">
        <f>'Quadro 1'!Y14</f>
        <v>0</v>
      </c>
      <c r="Y17" s="119">
        <f>'Quadro 1'!Z14</f>
        <v>0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" customHeight="1" x14ac:dyDescent="0.25">
      <c r="A25" s="374" t="s">
        <v>58</v>
      </c>
      <c r="B25" s="366"/>
      <c r="C25" s="367">
        <v>1</v>
      </c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1</v>
      </c>
      <c r="V25" s="279">
        <f t="shared" si="2"/>
        <v>1</v>
      </c>
      <c r="W25" s="119">
        <f>'Quadro 1'!X22</f>
        <v>0</v>
      </c>
      <c r="X25" s="119">
        <f>'Quadro 1'!Y22</f>
        <v>1</v>
      </c>
      <c r="Y25" s="119">
        <f>'Quadro 1'!Z22</f>
        <v>1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13</v>
      </c>
      <c r="C51" s="281">
        <f t="shared" si="3"/>
        <v>22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2</v>
      </c>
      <c r="I51" s="281">
        <f t="shared" si="3"/>
        <v>6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15</v>
      </c>
      <c r="U51" s="281">
        <f t="shared" si="3"/>
        <v>28</v>
      </c>
      <c r="V51" s="281">
        <f>T51+U51</f>
        <v>43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15</v>
      </c>
      <c r="U52" s="125">
        <f>'Quadro 1'!Y48</f>
        <v>28</v>
      </c>
      <c r="V52" s="125">
        <f>'Quadro 1'!Z48</f>
        <v>43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5">
      <c r="A57" s="557" t="s">
        <v>521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5">
      <c r="A58" s="558" t="s">
        <v>433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0" t="s">
        <v>495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5">
      <c r="A2" s="529" t="s">
        <v>498</v>
      </c>
      <c r="B2" s="529" t="s">
        <v>496</v>
      </c>
      <c r="C2" s="529"/>
      <c r="D2" s="529" t="s">
        <v>497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>
        <v>0.125</v>
      </c>
      <c r="C10" s="350">
        <v>0.22916666666666666</v>
      </c>
      <c r="D10" s="349"/>
      <c r="E10" s="350"/>
      <c r="F10" s="349">
        <v>0.83333333333333337</v>
      </c>
      <c r="G10" s="350">
        <v>3.1666666666666665</v>
      </c>
      <c r="H10" s="349">
        <v>0.66666666666666663</v>
      </c>
      <c r="I10" s="350">
        <v>2.3541666666666665</v>
      </c>
      <c r="J10" s="349">
        <v>0.83333333333333337</v>
      </c>
      <c r="K10" s="350">
        <v>1.5833333333333333</v>
      </c>
      <c r="L10" s="288">
        <f t="shared" si="0"/>
        <v>2.4583333333333335</v>
      </c>
      <c r="M10" s="288">
        <f t="shared" si="0"/>
        <v>7.333333333333333</v>
      </c>
      <c r="N10" s="288">
        <f t="shared" si="1"/>
        <v>9.7916666666666661</v>
      </c>
    </row>
    <row r="11" spans="1:15" s="69" customFormat="1" ht="24.9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47</v>
      </c>
      <c r="B12" s="349">
        <v>20.833333333333332</v>
      </c>
      <c r="C12" s="350"/>
      <c r="D12" s="349"/>
      <c r="E12" s="350"/>
      <c r="F12" s="349">
        <v>0.625</v>
      </c>
      <c r="G12" s="350"/>
      <c r="H12" s="349">
        <v>2.7708333333333335</v>
      </c>
      <c r="I12" s="350"/>
      <c r="J12" s="349"/>
      <c r="K12" s="350"/>
      <c r="L12" s="288">
        <f t="shared" si="0"/>
        <v>24.229166666666664</v>
      </c>
      <c r="M12" s="288">
        <f t="shared" si="0"/>
        <v>0</v>
      </c>
      <c r="N12" s="288">
        <f t="shared" si="1"/>
        <v>24.229166666666664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20.958333333333332</v>
      </c>
      <c r="C48" s="290">
        <f t="shared" si="2"/>
        <v>0.22916666666666666</v>
      </c>
      <c r="D48" s="290">
        <f t="shared" si="2"/>
        <v>0</v>
      </c>
      <c r="E48" s="290">
        <f t="shared" si="2"/>
        <v>0</v>
      </c>
      <c r="F48" s="290">
        <f t="shared" si="2"/>
        <v>1.4583333333333335</v>
      </c>
      <c r="G48" s="290">
        <f t="shared" si="2"/>
        <v>3.1666666666666665</v>
      </c>
      <c r="H48" s="290">
        <f t="shared" si="2"/>
        <v>3.4375</v>
      </c>
      <c r="I48" s="290">
        <f t="shared" si="2"/>
        <v>2.3541666666666665</v>
      </c>
      <c r="J48" s="290">
        <f t="shared" si="2"/>
        <v>0.83333333333333337</v>
      </c>
      <c r="K48" s="290">
        <f t="shared" si="2"/>
        <v>1.5833333333333333</v>
      </c>
      <c r="L48" s="290">
        <f>SUM(L4:L47)</f>
        <v>26.687499999999996</v>
      </c>
      <c r="M48" s="290">
        <f>SUM(M4:M47)</f>
        <v>7.333333333333333</v>
      </c>
      <c r="N48" s="290">
        <f>L48+M48</f>
        <v>34.020833333333329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523</v>
      </c>
      <c r="L52" s="129"/>
      <c r="M52" s="129"/>
    </row>
    <row r="53" spans="1:15" s="61" customFormat="1" ht="13.35" customHeight="1" x14ac:dyDescent="0.25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1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0" t="s">
        <v>499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29" t="s">
        <v>211</v>
      </c>
      <c r="B2" s="529" t="s">
        <v>212</v>
      </c>
      <c r="C2" s="529"/>
      <c r="D2" s="529" t="s">
        <v>504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AA8" sqref="AA8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>
        <v>4</v>
      </c>
      <c r="AA5" s="411"/>
      <c r="AB5" s="412">
        <f t="shared" ref="AB5:AC47" si="0">B5+D5+F5+H5+J5+L5+N5+P5+R5+T5+V5+X5+Z5</f>
        <v>4</v>
      </c>
      <c r="AC5" s="412">
        <f t="shared" si="0"/>
        <v>0</v>
      </c>
      <c r="AD5" s="412">
        <f t="shared" ref="AD5:AD47" si="1">AB5+AC5</f>
        <v>4</v>
      </c>
    </row>
    <row r="6" spans="1:30" ht="24.9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>
        <v>4</v>
      </c>
      <c r="AB6" s="412">
        <f t="shared" si="0"/>
        <v>0</v>
      </c>
      <c r="AC6" s="412">
        <f t="shared" si="0"/>
        <v>4</v>
      </c>
      <c r="AD6" s="412">
        <f t="shared" si="1"/>
        <v>4</v>
      </c>
    </row>
    <row r="7" spans="1:30" ht="24.9" customHeight="1" x14ac:dyDescent="0.15">
      <c r="A7" s="374" t="s">
        <v>417</v>
      </c>
      <c r="B7" s="410"/>
      <c r="C7" s="411"/>
      <c r="D7" s="410"/>
      <c r="E7" s="411"/>
      <c r="F7" s="410">
        <v>1</v>
      </c>
      <c r="G7" s="411"/>
      <c r="H7" s="410">
        <v>1</v>
      </c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>
        <v>2</v>
      </c>
      <c r="AA7" s="411">
        <v>4</v>
      </c>
      <c r="AB7" s="412">
        <f t="shared" si="0"/>
        <v>4</v>
      </c>
      <c r="AC7" s="412">
        <f t="shared" si="0"/>
        <v>4</v>
      </c>
      <c r="AD7" s="412">
        <f t="shared" si="1"/>
        <v>8</v>
      </c>
    </row>
    <row r="8" spans="1:30" ht="24.9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/>
      <c r="D10" s="410">
        <v>2</v>
      </c>
      <c r="E10" s="411">
        <v>4</v>
      </c>
      <c r="F10" s="410">
        <v>3</v>
      </c>
      <c r="G10" s="411">
        <v>4</v>
      </c>
      <c r="H10" s="410">
        <v>88</v>
      </c>
      <c r="I10" s="411">
        <v>130</v>
      </c>
      <c r="J10" s="410"/>
      <c r="K10" s="411"/>
      <c r="L10" s="410"/>
      <c r="M10" s="411">
        <v>18</v>
      </c>
      <c r="N10" s="410"/>
      <c r="O10" s="411"/>
      <c r="P10" s="410">
        <v>23</v>
      </c>
      <c r="Q10" s="411">
        <v>56.5</v>
      </c>
      <c r="R10" s="410">
        <v>2.5</v>
      </c>
      <c r="S10" s="411"/>
      <c r="T10" s="410"/>
      <c r="U10" s="411"/>
      <c r="V10" s="410">
        <v>1</v>
      </c>
      <c r="W10" s="411">
        <v>2</v>
      </c>
      <c r="X10" s="410">
        <v>5</v>
      </c>
      <c r="Y10" s="411"/>
      <c r="Z10" s="410">
        <v>25</v>
      </c>
      <c r="AA10" s="411">
        <v>259</v>
      </c>
      <c r="AB10" s="412">
        <f t="shared" si="0"/>
        <v>149.5</v>
      </c>
      <c r="AC10" s="412">
        <f t="shared" si="0"/>
        <v>473.5</v>
      </c>
      <c r="AD10" s="412">
        <f t="shared" si="1"/>
        <v>623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/>
      <c r="I11" s="411">
        <v>130</v>
      </c>
      <c r="J11" s="410"/>
      <c r="K11" s="411">
        <v>53</v>
      </c>
      <c r="L11" s="410"/>
      <c r="M11" s="411">
        <v>14</v>
      </c>
      <c r="N11" s="410"/>
      <c r="O11" s="411"/>
      <c r="P11" s="410"/>
      <c r="Q11" s="411">
        <v>31</v>
      </c>
      <c r="R11" s="410"/>
      <c r="S11" s="411"/>
      <c r="T11" s="410"/>
      <c r="U11" s="411"/>
      <c r="V11" s="410"/>
      <c r="W11" s="411">
        <v>2</v>
      </c>
      <c r="X11" s="410"/>
      <c r="Y11" s="411"/>
      <c r="Z11" s="410">
        <v>3</v>
      </c>
      <c r="AA11" s="411">
        <v>16</v>
      </c>
      <c r="AB11" s="412">
        <f t="shared" si="0"/>
        <v>3</v>
      </c>
      <c r="AC11" s="412">
        <f t="shared" si="0"/>
        <v>246</v>
      </c>
      <c r="AD11" s="412">
        <f t="shared" si="1"/>
        <v>249</v>
      </c>
    </row>
    <row r="12" spans="1:30" ht="24.9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>
        <v>4</v>
      </c>
      <c r="I12" s="411">
        <v>5</v>
      </c>
      <c r="J12" s="410"/>
      <c r="K12" s="411"/>
      <c r="L12" s="410"/>
      <c r="M12" s="411"/>
      <c r="N12" s="410"/>
      <c r="O12" s="411"/>
      <c r="P12" s="410">
        <v>1</v>
      </c>
      <c r="Q12" s="411"/>
      <c r="R12" s="410"/>
      <c r="S12" s="411"/>
      <c r="T12" s="410"/>
      <c r="U12" s="411"/>
      <c r="V12" s="410"/>
      <c r="W12" s="411">
        <v>1</v>
      </c>
      <c r="X12" s="410"/>
      <c r="Y12" s="411"/>
      <c r="Z12" s="410">
        <v>4</v>
      </c>
      <c r="AA12" s="411">
        <v>3</v>
      </c>
      <c r="AB12" s="412">
        <f t="shared" si="0"/>
        <v>9</v>
      </c>
      <c r="AC12" s="412">
        <f t="shared" si="0"/>
        <v>9</v>
      </c>
      <c r="AD12" s="412">
        <f t="shared" si="1"/>
        <v>18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0</v>
      </c>
      <c r="AD14" s="412">
        <f t="shared" si="1"/>
        <v>0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>
        <v>2</v>
      </c>
      <c r="AB22" s="412">
        <f t="shared" si="0"/>
        <v>0</v>
      </c>
      <c r="AC22" s="412">
        <f t="shared" si="0"/>
        <v>2</v>
      </c>
      <c r="AD22" s="412">
        <f t="shared" si="1"/>
        <v>2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</v>
      </c>
      <c r="E48" s="416">
        <f t="shared" si="2"/>
        <v>4</v>
      </c>
      <c r="F48" s="416">
        <f t="shared" si="2"/>
        <v>4</v>
      </c>
      <c r="G48" s="416">
        <f t="shared" si="2"/>
        <v>4</v>
      </c>
      <c r="H48" s="416">
        <f t="shared" si="2"/>
        <v>93</v>
      </c>
      <c r="I48" s="416">
        <f t="shared" si="2"/>
        <v>265</v>
      </c>
      <c r="J48" s="416">
        <f t="shared" si="2"/>
        <v>0</v>
      </c>
      <c r="K48" s="416">
        <f t="shared" si="2"/>
        <v>53</v>
      </c>
      <c r="L48" s="416">
        <f t="shared" si="2"/>
        <v>0</v>
      </c>
      <c r="M48" s="416">
        <f t="shared" si="2"/>
        <v>32</v>
      </c>
      <c r="N48" s="416">
        <f t="shared" si="2"/>
        <v>0</v>
      </c>
      <c r="O48" s="416">
        <f t="shared" si="2"/>
        <v>0</v>
      </c>
      <c r="P48" s="416">
        <f t="shared" si="2"/>
        <v>24</v>
      </c>
      <c r="Q48" s="416">
        <f t="shared" si="2"/>
        <v>87.5</v>
      </c>
      <c r="R48" s="416">
        <f t="shared" si="2"/>
        <v>2.5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5</v>
      </c>
      <c r="X48" s="416">
        <f t="shared" si="2"/>
        <v>5</v>
      </c>
      <c r="Y48" s="416">
        <f t="shared" si="2"/>
        <v>0</v>
      </c>
      <c r="Z48" s="416">
        <f t="shared" si="2"/>
        <v>38</v>
      </c>
      <c r="AA48" s="416">
        <f t="shared" si="2"/>
        <v>288</v>
      </c>
      <c r="AB48" s="416">
        <f>SUM(AB4:AB47)</f>
        <v>169.5</v>
      </c>
      <c r="AC48" s="416">
        <f>SUM(AC4:AC47)</f>
        <v>738.5</v>
      </c>
      <c r="AD48" s="416">
        <f>SUM(AD4:AD47)</f>
        <v>908</v>
      </c>
    </row>
    <row r="49" spans="1:30" ht="9.9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4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6" sqref="B6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1" t="s">
        <v>451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3" t="s">
        <v>229</v>
      </c>
      <c r="B2" s="574"/>
      <c r="C2" s="574"/>
      <c r="D2" s="575"/>
    </row>
    <row r="3" spans="1:21" ht="15" customHeight="1" x14ac:dyDescent="0.25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5">
      <c r="A4" s="417">
        <v>43511</v>
      </c>
      <c r="B4" s="578" t="s">
        <v>235</v>
      </c>
      <c r="C4" s="579"/>
      <c r="D4" s="580" t="s">
        <v>232</v>
      </c>
    </row>
    <row r="5" spans="1:21" ht="24.9" customHeight="1" x14ac:dyDescent="0.25">
      <c r="A5" s="138" t="s">
        <v>507</v>
      </c>
      <c r="B5" s="139" t="s">
        <v>233</v>
      </c>
      <c r="C5" s="140" t="s">
        <v>234</v>
      </c>
      <c r="D5" s="581"/>
    </row>
    <row r="6" spans="1:21" ht="21.9" customHeight="1" x14ac:dyDescent="0.25">
      <c r="A6" s="237" t="s">
        <v>203</v>
      </c>
      <c r="B6" s="312">
        <v>6</v>
      </c>
      <c r="C6" s="344">
        <v>1</v>
      </c>
      <c r="D6" s="293" t="s">
        <v>470</v>
      </c>
      <c r="E6" s="455" t="s">
        <v>235</v>
      </c>
    </row>
    <row r="7" spans="1:21" ht="21.9" customHeight="1" x14ac:dyDescent="0.25">
      <c r="A7" s="238" t="s">
        <v>441</v>
      </c>
      <c r="B7" s="442"/>
      <c r="C7" s="443"/>
      <c r="D7" s="293"/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506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6</v>
      </c>
      <c r="C11" s="230">
        <f>SUM(C6:C10)</f>
        <v>1</v>
      </c>
      <c r="D11" s="292"/>
    </row>
    <row r="12" spans="1:21" ht="15" customHeight="1" x14ac:dyDescent="0.25">
      <c r="A12" s="291" t="s">
        <v>432</v>
      </c>
    </row>
    <row r="13" spans="1:21" s="61" customFormat="1" ht="30" customHeight="1" x14ac:dyDescent="0.25">
      <c r="A13" s="61" t="s">
        <v>508</v>
      </c>
      <c r="B13" s="572" t="s">
        <v>414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522</v>
      </c>
    </row>
    <row r="16" spans="1:21" ht="15" customHeight="1" x14ac:dyDescent="0.25">
      <c r="A16" s="573" t="s">
        <v>229</v>
      </c>
      <c r="B16" s="574"/>
      <c r="C16" s="574"/>
      <c r="D16" s="575"/>
    </row>
    <row r="17" spans="1:21" ht="15" customHeight="1" x14ac:dyDescent="0.25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5">
      <c r="A18" s="417" t="s">
        <v>431</v>
      </c>
      <c r="B18" s="578"/>
      <c r="C18" s="579"/>
      <c r="D18" s="580" t="s">
        <v>232</v>
      </c>
    </row>
    <row r="19" spans="1:21" ht="24.9" customHeight="1" x14ac:dyDescent="0.25">
      <c r="A19" s="138" t="s">
        <v>507</v>
      </c>
      <c r="B19" s="139" t="s">
        <v>233</v>
      </c>
      <c r="C19" s="142" t="s">
        <v>234</v>
      </c>
      <c r="D19" s="581"/>
    </row>
    <row r="20" spans="1:21" ht="21.9" customHeight="1" x14ac:dyDescent="0.25">
      <c r="A20" s="237" t="s">
        <v>203</v>
      </c>
      <c r="B20" s="312"/>
      <c r="C20" s="344"/>
      <c r="D20" s="293"/>
    </row>
    <row r="21" spans="1:21" ht="21.9" customHeight="1" x14ac:dyDescent="0.25">
      <c r="A21" s="238" t="s">
        <v>441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506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432</v>
      </c>
    </row>
    <row r="27" spans="1:21" s="61" customFormat="1" ht="30" customHeight="1" x14ac:dyDescent="0.25">
      <c r="A27" s="61" t="s">
        <v>508</v>
      </c>
      <c r="B27" s="572" t="s">
        <v>414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522</v>
      </c>
    </row>
    <row r="29" spans="1:21" ht="12" customHeight="1" x14ac:dyDescent="0.25"/>
    <row r="30" spans="1:21" ht="15" customHeight="1" x14ac:dyDescent="0.25">
      <c r="A30" s="573" t="s">
        <v>229</v>
      </c>
      <c r="B30" s="574"/>
      <c r="C30" s="574"/>
      <c r="D30" s="575"/>
    </row>
    <row r="31" spans="1:21" ht="15" customHeight="1" x14ac:dyDescent="0.25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5">
      <c r="A32" s="417" t="s">
        <v>431</v>
      </c>
      <c r="B32" s="578"/>
      <c r="C32" s="579"/>
      <c r="D32" s="580" t="s">
        <v>232</v>
      </c>
    </row>
    <row r="33" spans="1:21" ht="24.9" customHeight="1" x14ac:dyDescent="0.25">
      <c r="A33" s="138" t="s">
        <v>507</v>
      </c>
      <c r="B33" s="139" t="s">
        <v>233</v>
      </c>
      <c r="C33" s="142" t="s">
        <v>234</v>
      </c>
      <c r="D33" s="581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441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506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432</v>
      </c>
    </row>
    <row r="41" spans="1:21" s="61" customFormat="1" ht="30" customHeight="1" x14ac:dyDescent="0.25">
      <c r="A41" s="61" t="s">
        <v>508</v>
      </c>
      <c r="B41" s="572" t="s">
        <v>414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522</v>
      </c>
    </row>
    <row r="43" spans="1:21" ht="10.5" customHeight="1" x14ac:dyDescent="0.25"/>
    <row r="44" spans="1:21" ht="15" customHeight="1" x14ac:dyDescent="0.25">
      <c r="A44" s="573" t="s">
        <v>229</v>
      </c>
      <c r="B44" s="574"/>
      <c r="C44" s="574"/>
      <c r="D44" s="575"/>
    </row>
    <row r="45" spans="1:21" ht="15" customHeight="1" x14ac:dyDescent="0.25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5">
      <c r="A46" s="417" t="s">
        <v>431</v>
      </c>
      <c r="B46" s="578"/>
      <c r="C46" s="579"/>
      <c r="D46" s="580" t="s">
        <v>232</v>
      </c>
    </row>
    <row r="47" spans="1:21" ht="24.9" customHeight="1" x14ac:dyDescent="0.25">
      <c r="A47" s="138" t="s">
        <v>507</v>
      </c>
      <c r="B47" s="139" t="s">
        <v>233</v>
      </c>
      <c r="C47" s="142" t="s">
        <v>234</v>
      </c>
      <c r="D47" s="581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441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506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432</v>
      </c>
    </row>
    <row r="55" spans="1:21" s="61" customFormat="1" ht="30" customHeight="1" x14ac:dyDescent="0.25">
      <c r="A55" s="61" t="s">
        <v>508</v>
      </c>
      <c r="B55" s="572" t="s">
        <v>414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522</v>
      </c>
    </row>
    <row r="57" spans="1:21" ht="24.9" customHeight="1" x14ac:dyDescent="0.25"/>
    <row r="58" spans="1:21" ht="15" customHeight="1" x14ac:dyDescent="0.25">
      <c r="A58" s="573" t="s">
        <v>229</v>
      </c>
      <c r="B58" s="574"/>
      <c r="C58" s="574"/>
      <c r="D58" s="575"/>
    </row>
    <row r="59" spans="1:21" ht="15" customHeight="1" x14ac:dyDescent="0.25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5">
      <c r="A60" s="417" t="s">
        <v>431</v>
      </c>
      <c r="B60" s="578"/>
      <c r="C60" s="579"/>
      <c r="D60" s="580" t="s">
        <v>232</v>
      </c>
    </row>
    <row r="61" spans="1:21" ht="24.9" customHeight="1" x14ac:dyDescent="0.25">
      <c r="A61" s="138" t="s">
        <v>507</v>
      </c>
      <c r="B61" s="139" t="s">
        <v>233</v>
      </c>
      <c r="C61" s="142" t="s">
        <v>234</v>
      </c>
      <c r="D61" s="581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441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506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432</v>
      </c>
    </row>
    <row r="69" spans="1:21" s="61" customFormat="1" ht="30" customHeight="1" x14ac:dyDescent="0.25">
      <c r="A69" s="61" t="s">
        <v>508</v>
      </c>
      <c r="B69" s="572" t="s">
        <v>414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522</v>
      </c>
    </row>
    <row r="71" spans="1:21" ht="11.25" customHeight="1" x14ac:dyDescent="0.25"/>
    <row r="72" spans="1:21" ht="15" customHeight="1" x14ac:dyDescent="0.25">
      <c r="A72" s="573" t="s">
        <v>229</v>
      </c>
      <c r="B72" s="574"/>
      <c r="C72" s="574"/>
      <c r="D72" s="575"/>
    </row>
    <row r="73" spans="1:21" ht="15" customHeight="1" x14ac:dyDescent="0.25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5">
      <c r="A74" s="417" t="s">
        <v>431</v>
      </c>
      <c r="B74" s="578"/>
      <c r="C74" s="579"/>
      <c r="D74" s="580" t="s">
        <v>232</v>
      </c>
    </row>
    <row r="75" spans="1:21" ht="24.9" customHeight="1" x14ac:dyDescent="0.25">
      <c r="A75" s="138" t="s">
        <v>507</v>
      </c>
      <c r="B75" s="139" t="s">
        <v>233</v>
      </c>
      <c r="C75" s="142" t="s">
        <v>234</v>
      </c>
      <c r="D75" s="581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441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506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432</v>
      </c>
    </row>
    <row r="83" spans="1:21" s="61" customFormat="1" ht="30" customHeight="1" x14ac:dyDescent="0.25">
      <c r="A83" s="61" t="s">
        <v>508</v>
      </c>
      <c r="B83" s="572" t="s">
        <v>414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522</v>
      </c>
    </row>
    <row r="85" spans="1:21" ht="12" customHeight="1" x14ac:dyDescent="0.25"/>
    <row r="86" spans="1:21" ht="15" customHeight="1" x14ac:dyDescent="0.25">
      <c r="A86" s="573" t="s">
        <v>229</v>
      </c>
      <c r="B86" s="574"/>
      <c r="C86" s="574"/>
      <c r="D86" s="575"/>
    </row>
    <row r="87" spans="1:21" ht="15" customHeight="1" x14ac:dyDescent="0.25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5">
      <c r="A88" s="417" t="s">
        <v>431</v>
      </c>
      <c r="B88" s="578"/>
      <c r="C88" s="579"/>
      <c r="D88" s="580" t="s">
        <v>232</v>
      </c>
    </row>
    <row r="89" spans="1:21" ht="24.9" customHeight="1" x14ac:dyDescent="0.25">
      <c r="A89" s="138" t="s">
        <v>507</v>
      </c>
      <c r="B89" s="139" t="s">
        <v>233</v>
      </c>
      <c r="C89" s="142" t="s">
        <v>234</v>
      </c>
      <c r="D89" s="581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441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506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432</v>
      </c>
    </row>
    <row r="97" spans="1:21" s="61" customFormat="1" ht="30" customHeight="1" x14ac:dyDescent="0.25">
      <c r="A97" s="61" t="s">
        <v>508</v>
      </c>
      <c r="B97" s="572" t="s">
        <v>414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522</v>
      </c>
    </row>
    <row r="99" spans="1:21" ht="12" customHeight="1" x14ac:dyDescent="0.25"/>
    <row r="100" spans="1:21" ht="15" customHeight="1" x14ac:dyDescent="0.25">
      <c r="A100" s="573" t="s">
        <v>229</v>
      </c>
      <c r="B100" s="574"/>
      <c r="C100" s="574"/>
      <c r="D100" s="575"/>
    </row>
    <row r="101" spans="1:21" ht="15" customHeight="1" x14ac:dyDescent="0.25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5">
      <c r="A102" s="417" t="s">
        <v>431</v>
      </c>
      <c r="B102" s="578"/>
      <c r="C102" s="579"/>
      <c r="D102" s="580" t="s">
        <v>232</v>
      </c>
    </row>
    <row r="103" spans="1:21" ht="24.9" customHeight="1" x14ac:dyDescent="0.25">
      <c r="A103" s="138" t="s">
        <v>507</v>
      </c>
      <c r="B103" s="139" t="s">
        <v>233</v>
      </c>
      <c r="C103" s="142" t="s">
        <v>234</v>
      </c>
      <c r="D103" s="581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441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506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432</v>
      </c>
    </row>
    <row r="111" spans="1:21" s="61" customFormat="1" ht="30" customHeight="1" x14ac:dyDescent="0.25">
      <c r="A111" s="61" t="s">
        <v>508</v>
      </c>
      <c r="B111" s="572" t="s">
        <v>414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522</v>
      </c>
    </row>
    <row r="113" spans="1:21" ht="12" customHeight="1" x14ac:dyDescent="0.25"/>
    <row r="114" spans="1:21" ht="15" customHeight="1" x14ac:dyDescent="0.25">
      <c r="A114" s="573" t="s">
        <v>229</v>
      </c>
      <c r="B114" s="574"/>
      <c r="C114" s="574"/>
      <c r="D114" s="575"/>
    </row>
    <row r="115" spans="1:21" ht="15" customHeight="1" x14ac:dyDescent="0.25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5">
      <c r="A116" s="417" t="s">
        <v>431</v>
      </c>
      <c r="B116" s="578"/>
      <c r="C116" s="579"/>
      <c r="D116" s="580" t="s">
        <v>232</v>
      </c>
    </row>
    <row r="117" spans="1:21" ht="24.9" customHeight="1" x14ac:dyDescent="0.25">
      <c r="A117" s="138" t="s">
        <v>507</v>
      </c>
      <c r="B117" s="139" t="s">
        <v>233</v>
      </c>
      <c r="C117" s="142" t="s">
        <v>234</v>
      </c>
      <c r="D117" s="581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441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506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432</v>
      </c>
    </row>
    <row r="125" spans="1:21" s="61" customFormat="1" ht="30" customHeight="1" x14ac:dyDescent="0.25">
      <c r="A125" s="61" t="s">
        <v>508</v>
      </c>
      <c r="B125" s="572" t="s">
        <v>414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522</v>
      </c>
    </row>
    <row r="127" spans="1:21" ht="11.25" customHeight="1" x14ac:dyDescent="0.25"/>
    <row r="128" spans="1:21" ht="15" customHeight="1" x14ac:dyDescent="0.25">
      <c r="A128" s="573" t="s">
        <v>229</v>
      </c>
      <c r="B128" s="574"/>
      <c r="C128" s="574"/>
      <c r="D128" s="575"/>
    </row>
    <row r="129" spans="1:21" ht="15" customHeight="1" x14ac:dyDescent="0.25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5">
      <c r="A130" s="417" t="s">
        <v>431</v>
      </c>
      <c r="B130" s="578"/>
      <c r="C130" s="579"/>
      <c r="D130" s="580" t="s">
        <v>232</v>
      </c>
    </row>
    <row r="131" spans="1:21" ht="24.9" customHeight="1" x14ac:dyDescent="0.25">
      <c r="A131" s="138" t="s">
        <v>507</v>
      </c>
      <c r="B131" s="139" t="s">
        <v>233</v>
      </c>
      <c r="C131" s="142" t="s">
        <v>234</v>
      </c>
      <c r="D131" s="581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441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506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432</v>
      </c>
    </row>
    <row r="139" spans="1:21" s="61" customFormat="1" ht="30" customHeight="1" x14ac:dyDescent="0.25">
      <c r="A139" s="61" t="s">
        <v>508</v>
      </c>
      <c r="B139" s="572" t="s">
        <v>414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522</v>
      </c>
    </row>
    <row r="141" spans="1:21" ht="12" customHeight="1" x14ac:dyDescent="0.25"/>
    <row r="142" spans="1:21" ht="15" customHeight="1" x14ac:dyDescent="0.25">
      <c r="A142" s="573" t="s">
        <v>229</v>
      </c>
      <c r="B142" s="574"/>
      <c r="C142" s="574"/>
      <c r="D142" s="575"/>
    </row>
    <row r="143" spans="1:21" ht="15" customHeight="1" x14ac:dyDescent="0.25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5">
      <c r="A144" s="417" t="s">
        <v>431</v>
      </c>
      <c r="B144" s="578"/>
      <c r="C144" s="579"/>
      <c r="D144" s="580" t="s">
        <v>232</v>
      </c>
    </row>
    <row r="145" spans="1:21" ht="24.9" customHeight="1" x14ac:dyDescent="0.25">
      <c r="A145" s="138" t="s">
        <v>507</v>
      </c>
      <c r="B145" s="139" t="s">
        <v>233</v>
      </c>
      <c r="C145" s="142" t="s">
        <v>234</v>
      </c>
      <c r="D145" s="581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441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506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432</v>
      </c>
    </row>
    <row r="153" spans="1:21" s="61" customFormat="1" ht="30" customHeight="1" x14ac:dyDescent="0.25">
      <c r="A153" s="61" t="s">
        <v>508</v>
      </c>
      <c r="B153" s="572" t="s">
        <v>414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522</v>
      </c>
    </row>
    <row r="155" spans="1:21" ht="13.5" customHeight="1" x14ac:dyDescent="0.25"/>
    <row r="156" spans="1:21" ht="15" customHeight="1" x14ac:dyDescent="0.25">
      <c r="A156" s="573" t="s">
        <v>229</v>
      </c>
      <c r="B156" s="574"/>
      <c r="C156" s="574"/>
      <c r="D156" s="575"/>
    </row>
    <row r="157" spans="1:21" ht="15" customHeight="1" x14ac:dyDescent="0.25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5">
      <c r="A158" s="417" t="s">
        <v>431</v>
      </c>
      <c r="B158" s="578"/>
      <c r="C158" s="579"/>
      <c r="D158" s="580" t="s">
        <v>232</v>
      </c>
    </row>
    <row r="159" spans="1:21" ht="24.9" customHeight="1" x14ac:dyDescent="0.25">
      <c r="A159" s="138" t="s">
        <v>507</v>
      </c>
      <c r="B159" s="139" t="s">
        <v>233</v>
      </c>
      <c r="C159" s="142" t="s">
        <v>234</v>
      </c>
      <c r="D159" s="581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441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506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432</v>
      </c>
    </row>
    <row r="167" spans="1:21" s="61" customFormat="1" ht="30" customHeight="1" x14ac:dyDescent="0.25">
      <c r="A167" s="61" t="s">
        <v>508</v>
      </c>
      <c r="B167" s="572" t="s">
        <v>414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522</v>
      </c>
    </row>
    <row r="169" spans="1:21" ht="12.75" customHeight="1" x14ac:dyDescent="0.25"/>
    <row r="170" spans="1:21" ht="15" customHeight="1" x14ac:dyDescent="0.25">
      <c r="A170" s="573" t="s">
        <v>229</v>
      </c>
      <c r="B170" s="574"/>
      <c r="C170" s="574"/>
      <c r="D170" s="575"/>
    </row>
    <row r="171" spans="1:21" ht="15" customHeight="1" x14ac:dyDescent="0.25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5">
      <c r="A172" s="417" t="s">
        <v>431</v>
      </c>
      <c r="B172" s="578"/>
      <c r="C172" s="579"/>
      <c r="D172" s="580" t="s">
        <v>232</v>
      </c>
    </row>
    <row r="173" spans="1:21" ht="24.9" customHeight="1" x14ac:dyDescent="0.25">
      <c r="A173" s="138" t="s">
        <v>507</v>
      </c>
      <c r="B173" s="139" t="s">
        <v>233</v>
      </c>
      <c r="C173" s="142" t="s">
        <v>234</v>
      </c>
      <c r="D173" s="581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441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506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432</v>
      </c>
    </row>
    <row r="181" spans="1:21" s="61" customFormat="1" ht="30" customHeight="1" x14ac:dyDescent="0.25">
      <c r="A181" s="61" t="s">
        <v>508</v>
      </c>
      <c r="B181" s="572" t="s">
        <v>414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522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3" t="s">
        <v>229</v>
      </c>
      <c r="B184" s="574"/>
      <c r="C184" s="574"/>
      <c r="D184" s="575"/>
    </row>
    <row r="185" spans="1:21" ht="15" customHeight="1" x14ac:dyDescent="0.25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5">
      <c r="A186" s="417" t="s">
        <v>431</v>
      </c>
      <c r="B186" s="578"/>
      <c r="C186" s="579"/>
      <c r="D186" s="580" t="s">
        <v>232</v>
      </c>
    </row>
    <row r="187" spans="1:21" ht="24.9" customHeight="1" x14ac:dyDescent="0.25">
      <c r="A187" s="138" t="s">
        <v>507</v>
      </c>
      <c r="B187" s="139" t="s">
        <v>233</v>
      </c>
      <c r="C187" s="142" t="s">
        <v>234</v>
      </c>
      <c r="D187" s="581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441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506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432</v>
      </c>
    </row>
    <row r="195" spans="1:21" s="61" customFormat="1" ht="30" customHeight="1" x14ac:dyDescent="0.25">
      <c r="A195" s="61" t="s">
        <v>508</v>
      </c>
      <c r="B195" s="572" t="s">
        <v>414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522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3" t="s">
        <v>229</v>
      </c>
      <c r="B198" s="574"/>
      <c r="C198" s="574"/>
      <c r="D198" s="575"/>
    </row>
    <row r="199" spans="1:21" ht="15" customHeight="1" x14ac:dyDescent="0.25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5">
      <c r="A200" s="417" t="s">
        <v>431</v>
      </c>
      <c r="B200" s="578"/>
      <c r="C200" s="579"/>
      <c r="D200" s="580" t="s">
        <v>232</v>
      </c>
    </row>
    <row r="201" spans="1:21" ht="24.9" customHeight="1" x14ac:dyDescent="0.25">
      <c r="A201" s="138" t="s">
        <v>507</v>
      </c>
      <c r="B201" s="139" t="s">
        <v>233</v>
      </c>
      <c r="C201" s="142" t="s">
        <v>234</v>
      </c>
      <c r="D201" s="581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441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506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432</v>
      </c>
    </row>
    <row r="209" spans="1:21" s="61" customFormat="1" ht="30" customHeight="1" x14ac:dyDescent="0.25">
      <c r="A209" s="61" t="s">
        <v>508</v>
      </c>
      <c r="B209" s="572" t="s">
        <v>414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522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3" t="s">
        <v>229</v>
      </c>
      <c r="B212" s="574"/>
      <c r="C212" s="574"/>
      <c r="D212" s="575"/>
    </row>
    <row r="213" spans="1:21" ht="15" customHeight="1" x14ac:dyDescent="0.25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5">
      <c r="A214" s="417" t="s">
        <v>431</v>
      </c>
      <c r="B214" s="578"/>
      <c r="C214" s="579"/>
      <c r="D214" s="580" t="s">
        <v>232</v>
      </c>
    </row>
    <row r="215" spans="1:21" ht="24.9" customHeight="1" x14ac:dyDescent="0.25">
      <c r="A215" s="138" t="s">
        <v>507</v>
      </c>
      <c r="B215" s="139" t="s">
        <v>233</v>
      </c>
      <c r="C215" s="142" t="s">
        <v>234</v>
      </c>
      <c r="D215" s="581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441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506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432</v>
      </c>
    </row>
    <row r="223" spans="1:21" s="61" customFormat="1" ht="30" customHeight="1" x14ac:dyDescent="0.25">
      <c r="A223" s="61" t="s">
        <v>508</v>
      </c>
      <c r="B223" s="572" t="s">
        <v>414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522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3" t="s">
        <v>229</v>
      </c>
      <c r="B226" s="574"/>
      <c r="C226" s="574"/>
      <c r="D226" s="575"/>
    </row>
    <row r="227" spans="1:21" ht="15" customHeight="1" x14ac:dyDescent="0.25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5">
      <c r="A228" s="417" t="s">
        <v>431</v>
      </c>
      <c r="B228" s="578"/>
      <c r="C228" s="579"/>
      <c r="D228" s="580" t="s">
        <v>232</v>
      </c>
    </row>
    <row r="229" spans="1:21" ht="24.9" customHeight="1" x14ac:dyDescent="0.25">
      <c r="A229" s="138" t="s">
        <v>507</v>
      </c>
      <c r="B229" s="139" t="s">
        <v>233</v>
      </c>
      <c r="C229" s="142" t="s">
        <v>234</v>
      </c>
      <c r="D229" s="581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441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506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432</v>
      </c>
    </row>
    <row r="237" spans="1:21" s="61" customFormat="1" ht="30" customHeight="1" x14ac:dyDescent="0.25">
      <c r="A237" s="61" t="s">
        <v>508</v>
      </c>
      <c r="B237" s="572" t="s">
        <v>414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522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3" t="s">
        <v>229</v>
      </c>
      <c r="B240" s="574"/>
      <c r="C240" s="574"/>
      <c r="D240" s="575"/>
    </row>
    <row r="241" spans="1:21" ht="15" customHeight="1" x14ac:dyDescent="0.25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5">
      <c r="A242" s="417" t="s">
        <v>431</v>
      </c>
      <c r="B242" s="578"/>
      <c r="C242" s="579"/>
      <c r="D242" s="580" t="s">
        <v>232</v>
      </c>
    </row>
    <row r="243" spans="1:21" ht="24.9" customHeight="1" x14ac:dyDescent="0.25">
      <c r="A243" s="138" t="s">
        <v>507</v>
      </c>
      <c r="B243" s="139" t="s">
        <v>233</v>
      </c>
      <c r="C243" s="142" t="s">
        <v>234</v>
      </c>
      <c r="D243" s="581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441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506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432</v>
      </c>
    </row>
    <row r="251" spans="1:21" s="61" customFormat="1" ht="30" customHeight="1" x14ac:dyDescent="0.25">
      <c r="A251" s="61" t="s">
        <v>508</v>
      </c>
      <c r="B251" s="572" t="s">
        <v>414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522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3" t="s">
        <v>229</v>
      </c>
      <c r="B254" s="574"/>
      <c r="C254" s="574"/>
      <c r="D254" s="575"/>
    </row>
    <row r="255" spans="1:21" ht="15" customHeight="1" x14ac:dyDescent="0.25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5">
      <c r="A256" s="417" t="s">
        <v>431</v>
      </c>
      <c r="B256" s="578"/>
      <c r="C256" s="579"/>
      <c r="D256" s="580" t="s">
        <v>232</v>
      </c>
    </row>
    <row r="257" spans="1:21" ht="24.9" customHeight="1" x14ac:dyDescent="0.25">
      <c r="A257" s="138" t="s">
        <v>507</v>
      </c>
      <c r="B257" s="139" t="s">
        <v>233</v>
      </c>
      <c r="C257" s="142" t="s">
        <v>234</v>
      </c>
      <c r="D257" s="581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441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506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432</v>
      </c>
    </row>
    <row r="265" spans="1:21" s="61" customFormat="1" ht="30" customHeight="1" x14ac:dyDescent="0.25">
      <c r="A265" s="61" t="s">
        <v>508</v>
      </c>
      <c r="B265" s="572" t="s">
        <v>414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522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3" t="s">
        <v>229</v>
      </c>
      <c r="B268" s="574"/>
      <c r="C268" s="574"/>
      <c r="D268" s="575"/>
    </row>
    <row r="269" spans="1:21" ht="15" customHeight="1" x14ac:dyDescent="0.25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5">
      <c r="A270" s="417" t="s">
        <v>431</v>
      </c>
      <c r="B270" s="578"/>
      <c r="C270" s="579"/>
      <c r="D270" s="580" t="s">
        <v>232</v>
      </c>
    </row>
    <row r="271" spans="1:21" ht="24.9" customHeight="1" x14ac:dyDescent="0.25">
      <c r="A271" s="138" t="s">
        <v>507</v>
      </c>
      <c r="B271" s="139" t="s">
        <v>233</v>
      </c>
      <c r="C271" s="142" t="s">
        <v>234</v>
      </c>
      <c r="D271" s="581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441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506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432</v>
      </c>
    </row>
    <row r="279" spans="1:21" s="61" customFormat="1" ht="30" customHeight="1" x14ac:dyDescent="0.25">
      <c r="A279" s="61" t="s">
        <v>508</v>
      </c>
      <c r="B279" s="572" t="s">
        <v>414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522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3" t="s">
        <v>229</v>
      </c>
      <c r="B282" s="574"/>
      <c r="C282" s="574"/>
      <c r="D282" s="575"/>
    </row>
    <row r="283" spans="1:21" ht="15" customHeight="1" x14ac:dyDescent="0.25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5">
      <c r="A284" s="417" t="s">
        <v>431</v>
      </c>
      <c r="B284" s="578"/>
      <c r="C284" s="579"/>
      <c r="D284" s="580" t="s">
        <v>232</v>
      </c>
    </row>
    <row r="285" spans="1:21" ht="24.9" customHeight="1" x14ac:dyDescent="0.25">
      <c r="A285" s="138" t="s">
        <v>507</v>
      </c>
      <c r="B285" s="139" t="s">
        <v>233</v>
      </c>
      <c r="C285" s="142" t="s">
        <v>234</v>
      </c>
      <c r="D285" s="581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441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506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432</v>
      </c>
    </row>
    <row r="293" spans="1:21" s="61" customFormat="1" ht="30" customHeight="1" x14ac:dyDescent="0.25">
      <c r="A293" s="61" t="s">
        <v>508</v>
      </c>
      <c r="B293" s="572" t="s">
        <v>414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522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3" t="s">
        <v>229</v>
      </c>
      <c r="B296" s="574"/>
      <c r="C296" s="574"/>
      <c r="D296" s="575"/>
    </row>
    <row r="297" spans="1:21" ht="15" customHeight="1" x14ac:dyDescent="0.25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5">
      <c r="A298" s="417" t="s">
        <v>431</v>
      </c>
      <c r="B298" s="578"/>
      <c r="C298" s="579"/>
      <c r="D298" s="580" t="s">
        <v>232</v>
      </c>
    </row>
    <row r="299" spans="1:21" ht="24.9" customHeight="1" x14ac:dyDescent="0.25">
      <c r="A299" s="138" t="s">
        <v>507</v>
      </c>
      <c r="B299" s="139" t="s">
        <v>233</v>
      </c>
      <c r="C299" s="142" t="s">
        <v>234</v>
      </c>
      <c r="D299" s="581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441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506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432</v>
      </c>
    </row>
    <row r="307" spans="1:21" s="61" customFormat="1" ht="30" customHeight="1" x14ac:dyDescent="0.25">
      <c r="A307" s="61" t="s">
        <v>508</v>
      </c>
      <c r="B307" s="572" t="s">
        <v>414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522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3" t="s">
        <v>229</v>
      </c>
      <c r="B310" s="574"/>
      <c r="C310" s="574"/>
      <c r="D310" s="575"/>
    </row>
    <row r="311" spans="1:21" ht="15" customHeight="1" x14ac:dyDescent="0.25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5">
      <c r="A312" s="417" t="s">
        <v>431</v>
      </c>
      <c r="B312" s="578"/>
      <c r="C312" s="579"/>
      <c r="D312" s="580" t="s">
        <v>232</v>
      </c>
    </row>
    <row r="313" spans="1:21" ht="24.9" customHeight="1" x14ac:dyDescent="0.25">
      <c r="A313" s="138" t="s">
        <v>507</v>
      </c>
      <c r="B313" s="139" t="s">
        <v>233</v>
      </c>
      <c r="C313" s="142" t="s">
        <v>234</v>
      </c>
      <c r="D313" s="581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441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506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432</v>
      </c>
    </row>
    <row r="321" spans="1:21" s="61" customFormat="1" ht="30" customHeight="1" x14ac:dyDescent="0.25">
      <c r="A321" s="61" t="s">
        <v>508</v>
      </c>
      <c r="B321" s="572" t="s">
        <v>414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522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462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463</v>
      </c>
      <c r="B501" s="459"/>
      <c r="C501" s="462"/>
      <c r="D501" s="462"/>
    </row>
    <row r="502" spans="1:7" s="454" customFormat="1" ht="10.199999999999999" x14ac:dyDescent="0.2">
      <c r="A502" s="454" t="s">
        <v>464</v>
      </c>
      <c r="B502" s="459"/>
      <c r="C502" s="462"/>
      <c r="D502" s="462"/>
    </row>
    <row r="503" spans="1:7" s="454" customFormat="1" ht="10.199999999999999" x14ac:dyDescent="0.2">
      <c r="A503" s="454" t="s">
        <v>465</v>
      </c>
      <c r="B503" s="459"/>
      <c r="C503" s="462"/>
      <c r="D503" s="462"/>
    </row>
    <row r="504" spans="1:7" s="454" customFormat="1" ht="10.199999999999999" x14ac:dyDescent="0.2">
      <c r="A504" s="454" t="s">
        <v>466</v>
      </c>
      <c r="B504" s="459"/>
      <c r="C504" s="462"/>
      <c r="D504" s="462"/>
    </row>
    <row r="505" spans="1:7" s="454" customFormat="1" ht="10.199999999999999" x14ac:dyDescent="0.2">
      <c r="A505" s="454" t="s">
        <v>467</v>
      </c>
      <c r="B505" s="459"/>
      <c r="C505" s="462"/>
      <c r="D505" s="462"/>
    </row>
    <row r="506" spans="1:7" s="454" customFormat="1" ht="10.199999999999999" x14ac:dyDescent="0.2">
      <c r="A506" s="454" t="s">
        <v>468</v>
      </c>
      <c r="B506" s="459"/>
      <c r="C506" s="462"/>
      <c r="D506" s="462"/>
    </row>
    <row r="507" spans="1:7" s="454" customFormat="1" ht="10.199999999999999" x14ac:dyDescent="0.2">
      <c r="A507" s="454" t="s">
        <v>469</v>
      </c>
      <c r="B507" s="459"/>
      <c r="C507" s="462"/>
      <c r="D507" s="462"/>
    </row>
    <row r="508" spans="1:7" s="454" customFormat="1" ht="10.199999999999999" x14ac:dyDescent="0.2">
      <c r="A508" s="454" t="s">
        <v>470</v>
      </c>
      <c r="B508" s="459"/>
      <c r="C508" s="462"/>
      <c r="D508" s="462"/>
    </row>
    <row r="509" spans="1:7" s="454" customFormat="1" ht="10.199999999999999" x14ac:dyDescent="0.2">
      <c r="A509" s="454" t="s">
        <v>471</v>
      </c>
      <c r="B509" s="459"/>
      <c r="C509" s="462"/>
      <c r="D509" s="462"/>
    </row>
    <row r="510" spans="1:7" s="454" customFormat="1" ht="10.199999999999999" x14ac:dyDescent="0.2">
      <c r="A510" s="454" t="s">
        <v>472</v>
      </c>
      <c r="B510" s="459"/>
      <c r="C510" s="462"/>
      <c r="D510" s="462"/>
    </row>
    <row r="511" spans="1:7" s="454" customFormat="1" ht="10.199999999999999" x14ac:dyDescent="0.2">
      <c r="A511" s="454" t="s">
        <v>473</v>
      </c>
      <c r="B511" s="459"/>
      <c r="C511" s="462"/>
      <c r="D511" s="462"/>
    </row>
    <row r="512" spans="1:7" s="454" customFormat="1" ht="10.199999999999999" x14ac:dyDescent="0.2">
      <c r="A512" s="454" t="s">
        <v>474</v>
      </c>
      <c r="B512" s="459"/>
      <c r="C512" s="462"/>
      <c r="D512" s="462"/>
    </row>
    <row r="513" spans="1:4" s="454" customFormat="1" ht="10.199999999999999" x14ac:dyDescent="0.2">
      <c r="A513" s="454" t="s">
        <v>475</v>
      </c>
      <c r="B513" s="459"/>
      <c r="C513" s="462"/>
      <c r="D513" s="462"/>
    </row>
    <row r="514" spans="1:4" s="454" customFormat="1" ht="10.199999999999999" x14ac:dyDescent="0.2">
      <c r="A514" s="454" t="s">
        <v>476</v>
      </c>
      <c r="B514" s="459"/>
      <c r="C514" s="462"/>
      <c r="D514" s="462"/>
    </row>
    <row r="515" spans="1:4" s="454" customFormat="1" ht="10.199999999999999" x14ac:dyDescent="0.2">
      <c r="A515" s="454" t="s">
        <v>477</v>
      </c>
      <c r="B515" s="459"/>
      <c r="C515" s="462"/>
      <c r="D515" s="462"/>
    </row>
    <row r="516" spans="1:4" s="454" customFormat="1" ht="10.199999999999999" x14ac:dyDescent="0.2">
      <c r="A516" s="454" t="s">
        <v>478</v>
      </c>
      <c r="B516" s="459"/>
      <c r="C516" s="462"/>
      <c r="D516" s="462"/>
    </row>
    <row r="517" spans="1:4" s="454" customFormat="1" ht="10.199999999999999" x14ac:dyDescent="0.2">
      <c r="A517" s="454" t="s">
        <v>479</v>
      </c>
      <c r="B517" s="459"/>
      <c r="C517" s="462"/>
      <c r="D517" s="462"/>
    </row>
    <row r="518" spans="1:4" s="454" customFormat="1" ht="10.199999999999999" x14ac:dyDescent="0.2">
      <c r="A518" s="454" t="s">
        <v>480</v>
      </c>
      <c r="B518" s="459"/>
      <c r="C518" s="462"/>
      <c r="D518" s="462"/>
    </row>
    <row r="519" spans="1:4" s="454" customFormat="1" ht="10.199999999999999" x14ac:dyDescent="0.2">
      <c r="A519" s="454" t="s">
        <v>481</v>
      </c>
      <c r="B519" s="459"/>
      <c r="C519" s="462"/>
      <c r="D519" s="462"/>
    </row>
    <row r="520" spans="1:4" s="454" customFormat="1" ht="10.199999999999999" x14ac:dyDescent="0.2">
      <c r="A520" s="454" t="s">
        <v>482</v>
      </c>
      <c r="B520" s="459"/>
      <c r="C520" s="462"/>
      <c r="D520" s="462"/>
    </row>
    <row r="521" spans="1:4" s="454" customFormat="1" ht="10.199999999999999" x14ac:dyDescent="0.2">
      <c r="A521" s="454" t="s">
        <v>483</v>
      </c>
      <c r="B521" s="459"/>
      <c r="C521" s="462"/>
      <c r="D521" s="462"/>
    </row>
    <row r="522" spans="1:4" s="454" customFormat="1" ht="10.199999999999999" x14ac:dyDescent="0.2">
      <c r="A522" s="454" t="s">
        <v>484</v>
      </c>
      <c r="B522" s="459"/>
      <c r="C522" s="462"/>
      <c r="D522" s="462"/>
    </row>
    <row r="523" spans="1:4" s="454" customFormat="1" ht="10.199999999999999" x14ac:dyDescent="0.2">
      <c r="A523" s="454" t="s">
        <v>485</v>
      </c>
      <c r="B523" s="459"/>
      <c r="C523" s="462"/>
      <c r="D523" s="462"/>
    </row>
    <row r="524" spans="1:4" s="454" customFormat="1" ht="10.199999999999999" x14ac:dyDescent="0.2">
      <c r="A524" s="454" t="s">
        <v>486</v>
      </c>
      <c r="B524" s="459"/>
      <c r="C524" s="462"/>
      <c r="D524" s="462"/>
    </row>
    <row r="525" spans="1:4" s="454" customFormat="1" ht="10.199999999999999" x14ac:dyDescent="0.2">
      <c r="A525" s="454" t="s">
        <v>487</v>
      </c>
      <c r="B525" s="459"/>
      <c r="C525" s="462"/>
      <c r="D525" s="462"/>
    </row>
    <row r="526" spans="1:4" s="454" customFormat="1" ht="10.199999999999999" x14ac:dyDescent="0.2">
      <c r="A526" s="454" t="s">
        <v>488</v>
      </c>
      <c r="B526" s="459"/>
      <c r="C526" s="462"/>
      <c r="D526" s="462"/>
    </row>
    <row r="527" spans="1:4" s="454" customFormat="1" ht="10.199999999999999" x14ac:dyDescent="0.2">
      <c r="A527" s="454" t="s">
        <v>489</v>
      </c>
      <c r="B527" s="459"/>
      <c r="C527" s="462"/>
      <c r="D527" s="462"/>
    </row>
    <row r="528" spans="1:4" s="454" customFormat="1" ht="10.199999999999999" x14ac:dyDescent="0.2">
      <c r="A528" s="454" t="s">
        <v>490</v>
      </c>
      <c r="B528" s="459"/>
      <c r="C528" s="462"/>
      <c r="D528" s="462"/>
    </row>
    <row r="529" spans="1:4" s="454" customFormat="1" ht="10.199999999999999" x14ac:dyDescent="0.2">
      <c r="A529" s="454" t="s">
        <v>491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8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C17" sqref="C17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5" t="s">
        <v>240</v>
      </c>
      <c r="B1" s="585"/>
      <c r="C1" s="585"/>
      <c r="D1" s="585"/>
    </row>
    <row r="2" spans="1:13" s="122" customFormat="1" ht="30" customHeight="1" x14ac:dyDescent="0.25">
      <c r="A2" s="586" t="s">
        <v>241</v>
      </c>
      <c r="B2" s="586"/>
      <c r="C2" s="586"/>
      <c r="D2" s="586"/>
    </row>
    <row r="3" spans="1:13" s="122" customFormat="1" ht="63" customHeight="1" x14ac:dyDescent="0.25">
      <c r="A3" s="591" t="s">
        <v>525</v>
      </c>
      <c r="B3" s="591"/>
      <c r="C3" s="591"/>
      <c r="D3" s="591"/>
      <c r="G3" s="144"/>
    </row>
    <row r="4" spans="1:13" s="122" customFormat="1" ht="20.100000000000001" customHeight="1" x14ac:dyDescent="0.25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/>
      <c r="C7" s="343">
        <v>1</v>
      </c>
      <c r="D7" s="295">
        <f t="shared" si="0"/>
        <v>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2</v>
      </c>
      <c r="C8" s="343">
        <v>5</v>
      </c>
      <c r="D8" s="295">
        <f t="shared" si="0"/>
        <v>7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2</v>
      </c>
      <c r="C9" s="343">
        <v>5</v>
      </c>
      <c r="D9" s="295">
        <f t="shared" si="0"/>
        <v>7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3</v>
      </c>
      <c r="C10" s="343">
        <v>3</v>
      </c>
      <c r="D10" s="295">
        <f t="shared" si="0"/>
        <v>6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3</v>
      </c>
      <c r="C11" s="343">
        <v>4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1</v>
      </c>
      <c r="C12" s="343">
        <v>1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1</v>
      </c>
      <c r="C13" s="343">
        <v>1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>
        <v>2</v>
      </c>
      <c r="D14" s="295">
        <f t="shared" si="0"/>
        <v>2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>
        <v>2</v>
      </c>
      <c r="D15" s="295">
        <f t="shared" si="0"/>
        <v>2</v>
      </c>
      <c r="G15" s="147"/>
      <c r="I15" s="148"/>
    </row>
    <row r="16" spans="1:13" s="126" customFormat="1" ht="15" customHeight="1" x14ac:dyDescent="0.25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5">
      <c r="A17" s="232" t="s">
        <v>259</v>
      </c>
      <c r="B17" s="343">
        <v>1</v>
      </c>
      <c r="C17" s="343">
        <v>2</v>
      </c>
      <c r="D17" s="295">
        <f t="shared" si="0"/>
        <v>3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/>
      <c r="C19" s="343">
        <v>2</v>
      </c>
      <c r="D19" s="295">
        <f t="shared" si="0"/>
        <v>2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>
        <v>1</v>
      </c>
      <c r="C22" s="343"/>
      <c r="D22" s="295">
        <f t="shared" si="0"/>
        <v>1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>
        <v>1</v>
      </c>
      <c r="C24" s="343"/>
      <c r="D24" s="295">
        <f t="shared" si="0"/>
        <v>1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15</v>
      </c>
      <c r="C29" s="297">
        <f>SUM(C6:C28)</f>
        <v>28</v>
      </c>
      <c r="D29" s="297">
        <f t="shared" si="0"/>
        <v>43</v>
      </c>
    </row>
    <row r="30" spans="1:7" s="126" customFormat="1" ht="9" customHeight="1" x14ac:dyDescent="0.25">
      <c r="A30" s="150"/>
      <c r="B30" s="151">
        <f>'Quadro 1'!X48</f>
        <v>15</v>
      </c>
      <c r="C30" s="151">
        <f>'Quadro 1'!Y48</f>
        <v>28</v>
      </c>
      <c r="D30" s="151">
        <f>'Quadro 1'!Z48</f>
        <v>43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5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5">
      <c r="A38" s="590" t="s">
        <v>456</v>
      </c>
      <c r="B38" s="590"/>
      <c r="C38" s="590"/>
      <c r="D38" s="590"/>
    </row>
    <row r="39" spans="1:12" s="126" customFormat="1" ht="19.5" customHeight="1" x14ac:dyDescent="0.25">
      <c r="A39" s="582" t="s">
        <v>242</v>
      </c>
      <c r="B39" s="582"/>
      <c r="C39" s="582"/>
      <c r="D39" s="582"/>
    </row>
    <row r="40" spans="1:12" s="126" customFormat="1" ht="15" customHeight="1" thickBot="1" x14ac:dyDescent="0.3">
      <c r="A40" s="155"/>
      <c r="B40" s="583" t="s">
        <v>271</v>
      </c>
      <c r="C40" s="584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1087.8599999999999</v>
      </c>
      <c r="C42" s="209">
        <v>635.07000000000005</v>
      </c>
      <c r="G42" s="147"/>
    </row>
    <row r="43" spans="1:12" s="126" customFormat="1" ht="15" customHeight="1" thickBot="1" x14ac:dyDescent="0.3">
      <c r="A43" s="161" t="s">
        <v>274</v>
      </c>
      <c r="B43" s="210">
        <v>5114.49</v>
      </c>
      <c r="C43" s="211">
        <v>3757.76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scale="9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7" zoomScaleNormal="100" workbookViewId="0">
      <selection activeCell="B52" sqref="B52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2" t="s">
        <v>457</v>
      </c>
      <c r="B1" s="592"/>
    </row>
    <row r="2" spans="1:2" ht="15" customHeight="1" x14ac:dyDescent="0.35">
      <c r="A2" s="593" t="s">
        <v>276</v>
      </c>
      <c r="B2" s="594" t="s">
        <v>277</v>
      </c>
    </row>
    <row r="3" spans="1:2" ht="15" customHeight="1" x14ac:dyDescent="0.35">
      <c r="A3" s="593"/>
      <c r="B3" s="595"/>
    </row>
    <row r="4" spans="1:2" ht="15" customHeight="1" x14ac:dyDescent="0.35">
      <c r="A4" s="240" t="s">
        <v>278</v>
      </c>
      <c r="B4" s="337">
        <v>1002365.17</v>
      </c>
    </row>
    <row r="5" spans="1:2" ht="15" customHeight="1" x14ac:dyDescent="0.35">
      <c r="A5" s="401" t="s">
        <v>279</v>
      </c>
      <c r="B5" s="402">
        <f>B34</f>
        <v>43041.22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46381.53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513</v>
      </c>
      <c r="B9" s="339">
        <v>247541.12</v>
      </c>
    </row>
    <row r="10" spans="1:2" ht="15" customHeight="1" x14ac:dyDescent="0.35">
      <c r="A10" s="78" t="s">
        <v>77</v>
      </c>
      <c r="B10" s="298">
        <f>SUM(B4:B9)</f>
        <v>1339329.04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6" t="s">
        <v>535</v>
      </c>
      <c r="B15" s="596"/>
    </row>
    <row r="16" spans="1:2" s="165" customFormat="1" ht="30" customHeight="1" x14ac:dyDescent="0.25">
      <c r="A16" s="592" t="s">
        <v>18</v>
      </c>
      <c r="B16" s="592"/>
    </row>
    <row r="17" spans="1:2" ht="15" customHeight="1" x14ac:dyDescent="0.35">
      <c r="A17" s="593" t="s">
        <v>279</v>
      </c>
      <c r="B17" s="594" t="s">
        <v>277</v>
      </c>
    </row>
    <row r="18" spans="1:2" ht="15" customHeight="1" x14ac:dyDescent="0.35">
      <c r="A18" s="593"/>
      <c r="B18" s="595"/>
    </row>
    <row r="19" spans="1:2" ht="15" customHeight="1" x14ac:dyDescent="0.35">
      <c r="A19" s="240" t="s">
        <v>501</v>
      </c>
      <c r="B19" s="340">
        <v>2596.21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804.13</v>
      </c>
    </row>
    <row r="22" spans="1:2" ht="15" customHeight="1" x14ac:dyDescent="0.35">
      <c r="A22" s="474" t="s">
        <v>537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538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890.42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2858.59</v>
      </c>
    </row>
    <row r="31" spans="1:2" ht="15" customHeight="1" x14ac:dyDescent="0.35">
      <c r="A31" s="166" t="s">
        <v>293</v>
      </c>
      <c r="B31" s="341">
        <v>27913.9</v>
      </c>
    </row>
    <row r="32" spans="1:2" ht="15" customHeight="1" x14ac:dyDescent="0.35">
      <c r="A32" s="166" t="s">
        <v>294</v>
      </c>
      <c r="B32" s="341">
        <v>1632.69</v>
      </c>
    </row>
    <row r="33" spans="1:2" ht="15" customHeight="1" x14ac:dyDescent="0.35">
      <c r="A33" s="241" t="s">
        <v>539</v>
      </c>
      <c r="B33" s="342">
        <v>6345.28</v>
      </c>
    </row>
    <row r="34" spans="1:2" ht="15" customHeight="1" x14ac:dyDescent="0.35">
      <c r="A34" s="78" t="s">
        <v>77</v>
      </c>
      <c r="B34" s="302">
        <f>SUM(B19:B33)</f>
        <v>43041.22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2" t="s">
        <v>19</v>
      </c>
      <c r="B40" s="592"/>
    </row>
    <row r="41" spans="1:2" x14ac:dyDescent="0.35">
      <c r="A41" s="593" t="s">
        <v>295</v>
      </c>
      <c r="B41" s="594" t="s">
        <v>277</v>
      </c>
    </row>
    <row r="42" spans="1:2" x14ac:dyDescent="0.35">
      <c r="A42" s="593"/>
      <c r="B42" s="595"/>
    </row>
    <row r="43" spans="1:2" ht="15" customHeight="1" x14ac:dyDescent="0.35">
      <c r="A43" s="240" t="s">
        <v>296</v>
      </c>
      <c r="B43" s="299">
        <v>452.01</v>
      </c>
    </row>
    <row r="44" spans="1:2" ht="15" customHeight="1" x14ac:dyDescent="0.35">
      <c r="A44" s="166" t="s">
        <v>297</v>
      </c>
      <c r="B44" s="300">
        <v>944.76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>
        <v>2932.18</v>
      </c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42052.58</v>
      </c>
    </row>
    <row r="53" spans="1:2" ht="15" customHeight="1" x14ac:dyDescent="0.35">
      <c r="A53" s="241" t="s">
        <v>545</v>
      </c>
      <c r="B53" s="301"/>
    </row>
    <row r="54" spans="1:2" ht="15" customHeight="1" x14ac:dyDescent="0.35">
      <c r="A54" s="78" t="s">
        <v>77</v>
      </c>
      <c r="B54" s="302">
        <f>SUM(B43:B53)</f>
        <v>46381.53</v>
      </c>
    </row>
    <row r="55" spans="1:2" ht="24.9" customHeight="1" x14ac:dyDescent="0.35"/>
    <row r="56" spans="1:2" s="165" customFormat="1" ht="30" customHeight="1" x14ac:dyDescent="0.25">
      <c r="A56" s="592" t="s">
        <v>20</v>
      </c>
      <c r="B56" s="592"/>
    </row>
    <row r="57" spans="1:2" x14ac:dyDescent="0.35">
      <c r="A57" s="593" t="s">
        <v>306</v>
      </c>
      <c r="B57" s="594" t="s">
        <v>277</v>
      </c>
    </row>
    <row r="58" spans="1:2" x14ac:dyDescent="0.35">
      <c r="A58" s="593"/>
      <c r="B58" s="595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9" t="s">
        <v>458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5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5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8"/>
      <c r="B11" s="247" t="s">
        <v>43</v>
      </c>
      <c r="C11" s="254">
        <f t="shared" si="0"/>
        <v>53</v>
      </c>
      <c r="D11" s="335"/>
      <c r="E11" s="336"/>
      <c r="F11" s="336"/>
      <c r="G11" s="336">
        <v>53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6.95" customHeight="1" x14ac:dyDescent="0.25">
      <c r="A14" s="174" t="s">
        <v>546</v>
      </c>
    </row>
    <row r="15" spans="1:14" ht="16.2" customHeight="1" x14ac:dyDescent="0.25">
      <c r="A15" s="174" t="s">
        <v>326</v>
      </c>
    </row>
    <row r="16" spans="1:14" ht="12" x14ac:dyDescent="0.25">
      <c r="A16" s="174" t="s">
        <v>327</v>
      </c>
    </row>
    <row r="21" spans="6:6" x14ac:dyDescent="0.25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5">
      <c r="A2" s="605" t="s">
        <v>328</v>
      </c>
      <c r="B2" s="605"/>
      <c r="C2" s="178" t="s">
        <v>329</v>
      </c>
    </row>
    <row r="3" spans="1:7" ht="24.9" customHeight="1" x14ac:dyDescent="0.25">
      <c r="A3" s="606" t="s">
        <v>330</v>
      </c>
      <c r="B3" s="606"/>
      <c r="C3" s="250">
        <f>SUM(C4:C6)</f>
        <v>0</v>
      </c>
    </row>
    <row r="4" spans="1:7" ht="20.100000000000001" customHeight="1" x14ac:dyDescent="0.25">
      <c r="A4" s="248"/>
      <c r="B4" s="249" t="s">
        <v>331</v>
      </c>
      <c r="C4" s="314"/>
    </row>
    <row r="5" spans="1:7" ht="20.100000000000001" customHeight="1" x14ac:dyDescent="0.25">
      <c r="A5" s="248"/>
      <c r="B5" s="249" t="s">
        <v>332</v>
      </c>
      <c r="C5" s="314"/>
    </row>
    <row r="6" spans="1:7" ht="20.100000000000001" customHeight="1" x14ac:dyDescent="0.25">
      <c r="A6" s="248"/>
      <c r="B6" s="249" t="s">
        <v>333</v>
      </c>
      <c r="C6" s="314"/>
    </row>
    <row r="7" spans="1:7" ht="24.9" customHeight="1" x14ac:dyDescent="0.25">
      <c r="A7" s="607" t="s">
        <v>334</v>
      </c>
      <c r="B7" s="607"/>
      <c r="C7" s="314"/>
    </row>
    <row r="8" spans="1:7" ht="24.9" customHeight="1" x14ac:dyDescent="0.25">
      <c r="A8" s="603" t="s">
        <v>335</v>
      </c>
      <c r="B8" s="603"/>
      <c r="C8" s="313"/>
    </row>
    <row r="9" spans="1:7" ht="24.9" customHeight="1" x14ac:dyDescent="0.25">
      <c r="A9" s="537" t="s">
        <v>77</v>
      </c>
      <c r="B9" s="537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9" t="s">
        <v>459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5">
      <c r="A2" s="608" t="s">
        <v>336</v>
      </c>
      <c r="B2" s="608"/>
      <c r="C2" s="608" t="s">
        <v>329</v>
      </c>
      <c r="D2" s="609" t="s">
        <v>337</v>
      </c>
    </row>
    <row r="3" spans="1:8" ht="24" customHeight="1" x14ac:dyDescent="0.25">
      <c r="A3" s="258" t="s">
        <v>338</v>
      </c>
      <c r="B3" s="258" t="s">
        <v>239</v>
      </c>
      <c r="C3" s="608"/>
      <c r="D3" s="610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5">
      <c r="A2" s="612" t="s">
        <v>340</v>
      </c>
      <c r="B2" s="612"/>
      <c r="C2" s="259" t="s">
        <v>341</v>
      </c>
      <c r="D2" s="259" t="s">
        <v>277</v>
      </c>
    </row>
    <row r="3" spans="1:10" ht="24.9" customHeight="1" x14ac:dyDescent="0.25">
      <c r="A3" s="606" t="s">
        <v>342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343</v>
      </c>
      <c r="C4" s="314"/>
      <c r="D4" s="315"/>
    </row>
    <row r="5" spans="1:10" ht="20.100000000000001" customHeight="1" x14ac:dyDescent="0.25">
      <c r="A5" s="248"/>
      <c r="B5" s="249" t="s">
        <v>344</v>
      </c>
      <c r="C5" s="314"/>
      <c r="D5" s="315"/>
    </row>
    <row r="6" spans="1:10" ht="20.100000000000001" customHeight="1" x14ac:dyDescent="0.25">
      <c r="A6" s="248"/>
      <c r="B6" s="249" t="s">
        <v>345</v>
      </c>
      <c r="C6" s="314"/>
      <c r="D6" s="315"/>
    </row>
    <row r="7" spans="1:10" ht="20.100000000000001" customHeight="1" x14ac:dyDescent="0.25">
      <c r="A7" s="248"/>
      <c r="B7" s="249" t="s">
        <v>346</v>
      </c>
      <c r="C7" s="314"/>
      <c r="D7" s="315"/>
    </row>
    <row r="8" spans="1:10" ht="24.9" customHeight="1" x14ac:dyDescent="0.25">
      <c r="A8" s="607" t="s">
        <v>514</v>
      </c>
      <c r="B8" s="607"/>
      <c r="C8" s="316"/>
      <c r="D8" s="315"/>
    </row>
    <row r="9" spans="1:10" ht="24.9" customHeight="1" x14ac:dyDescent="0.25">
      <c r="A9" s="603" t="s">
        <v>347</v>
      </c>
      <c r="B9" s="603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348</v>
      </c>
    </row>
    <row r="12" spans="1:10" ht="70.5" customHeight="1" x14ac:dyDescent="0.25">
      <c r="A12" s="527" t="s">
        <v>515</v>
      </c>
      <c r="B12" s="527"/>
      <c r="C12" s="527"/>
      <c r="D12" s="527"/>
      <c r="E12" s="527"/>
    </row>
    <row r="13" spans="1:10" ht="9" hidden="1" customHeight="1" x14ac:dyDescent="0.25">
      <c r="A13" s="527"/>
      <c r="B13" s="527"/>
      <c r="C13" s="527"/>
      <c r="D13" s="527"/>
      <c r="E13" s="527"/>
    </row>
    <row r="14" spans="1:10" ht="9" hidden="1" customHeight="1" x14ac:dyDescent="0.25">
      <c r="A14" s="527"/>
      <c r="B14" s="527"/>
      <c r="C14" s="527"/>
      <c r="D14" s="527"/>
      <c r="E14" s="527"/>
    </row>
    <row r="15" spans="1:10" ht="9" hidden="1" customHeight="1" x14ac:dyDescent="0.25">
      <c r="A15" s="527"/>
      <c r="B15" s="527"/>
      <c r="C15" s="527"/>
      <c r="D15" s="527"/>
      <c r="E15" s="527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3" t="s">
        <v>349</v>
      </c>
      <c r="B1" s="613"/>
      <c r="C1" s="180"/>
      <c r="D1" s="180"/>
      <c r="E1" s="180"/>
    </row>
    <row r="2" spans="1:5" ht="18" customHeight="1" x14ac:dyDescent="0.25">
      <c r="A2" s="609" t="s">
        <v>410</v>
      </c>
      <c r="B2" s="608" t="s">
        <v>341</v>
      </c>
    </row>
    <row r="3" spans="1:5" ht="17.25" customHeight="1" x14ac:dyDescent="0.25">
      <c r="A3" s="609"/>
      <c r="B3" s="608"/>
    </row>
    <row r="4" spans="1:5" ht="24.9" customHeight="1" x14ac:dyDescent="0.25">
      <c r="A4" s="240" t="s">
        <v>350</v>
      </c>
      <c r="B4" s="312"/>
    </row>
    <row r="5" spans="1:5" ht="24.9" customHeight="1" x14ac:dyDescent="0.25">
      <c r="A5" s="166" t="s">
        <v>351</v>
      </c>
      <c r="B5" s="314"/>
    </row>
    <row r="6" spans="1:5" ht="24.9" customHeight="1" x14ac:dyDescent="0.25">
      <c r="A6" s="241" t="s">
        <v>352</v>
      </c>
      <c r="B6" s="313"/>
    </row>
    <row r="7" spans="1:5" ht="15.75" customHeight="1" x14ac:dyDescent="0.25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4" t="s">
        <v>460</v>
      </c>
      <c r="B1" s="614"/>
      <c r="C1" s="181"/>
      <c r="D1" s="181"/>
      <c r="E1" s="181"/>
      <c r="F1" s="181"/>
      <c r="G1" s="181"/>
    </row>
    <row r="2" spans="1:7" ht="15.75" customHeight="1" x14ac:dyDescent="0.25">
      <c r="A2" s="616" t="s">
        <v>411</v>
      </c>
      <c r="B2" s="605" t="s">
        <v>341</v>
      </c>
    </row>
    <row r="3" spans="1:7" ht="15" customHeight="1" x14ac:dyDescent="0.25">
      <c r="A3" s="616"/>
      <c r="B3" s="605"/>
    </row>
    <row r="4" spans="1:7" ht="24.9" customHeight="1" x14ac:dyDescent="0.25">
      <c r="A4" s="240" t="s">
        <v>353</v>
      </c>
      <c r="B4" s="312"/>
    </row>
    <row r="5" spans="1:7" ht="24.9" customHeight="1" x14ac:dyDescent="0.25">
      <c r="A5" s="166" t="s">
        <v>354</v>
      </c>
      <c r="B5" s="314"/>
    </row>
    <row r="6" spans="1:7" ht="24.9" customHeight="1" x14ac:dyDescent="0.25">
      <c r="A6" s="166" t="s">
        <v>439</v>
      </c>
      <c r="B6" s="314"/>
    </row>
    <row r="7" spans="1:7" ht="24.9" customHeight="1" x14ac:dyDescent="0.25">
      <c r="A7" s="166" t="s">
        <v>440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348</v>
      </c>
    </row>
    <row r="11" spans="1:7" s="183" customFormat="1" ht="30.75" customHeight="1" x14ac:dyDescent="0.25">
      <c r="A11" s="615" t="s">
        <v>355</v>
      </c>
      <c r="B11" s="615"/>
    </row>
    <row r="12" spans="1:7" ht="12" customHeight="1" x14ac:dyDescent="0.25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3" t="s">
        <v>24</v>
      </c>
      <c r="B1" s="613"/>
    </row>
    <row r="2" spans="1:2" ht="18.75" customHeight="1" x14ac:dyDescent="0.25">
      <c r="A2" s="529" t="s">
        <v>412</v>
      </c>
      <c r="B2" s="617" t="s">
        <v>341</v>
      </c>
    </row>
    <row r="3" spans="1:2" ht="19.5" customHeight="1" x14ac:dyDescent="0.25">
      <c r="A3" s="529"/>
      <c r="B3" s="617"/>
    </row>
    <row r="4" spans="1:2" ht="24.9" customHeight="1" x14ac:dyDescent="0.25">
      <c r="A4" s="240" t="s">
        <v>356</v>
      </c>
      <c r="B4" s="312"/>
    </row>
    <row r="5" spans="1:2" ht="24.9" customHeight="1" x14ac:dyDescent="0.25">
      <c r="A5" s="241" t="s">
        <v>357</v>
      </c>
      <c r="B5" s="313"/>
    </row>
    <row r="7" spans="1:2" ht="15.75" customHeight="1" x14ac:dyDescent="0.25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8" t="s">
        <v>461</v>
      </c>
      <c r="B1" s="618"/>
    </row>
    <row r="2" spans="1:2" ht="18" customHeight="1" x14ac:dyDescent="0.25">
      <c r="A2" s="620" t="s">
        <v>413</v>
      </c>
      <c r="B2" s="619" t="s">
        <v>277</v>
      </c>
    </row>
    <row r="3" spans="1:2" ht="13.5" customHeight="1" x14ac:dyDescent="0.25">
      <c r="A3" s="621"/>
      <c r="B3" s="619"/>
    </row>
    <row r="4" spans="1:2" ht="24.9" customHeight="1" x14ac:dyDescent="0.25">
      <c r="A4" s="240" t="s">
        <v>358</v>
      </c>
      <c r="B4" s="309"/>
    </row>
    <row r="5" spans="1:2" ht="24.9" customHeight="1" x14ac:dyDescent="0.25">
      <c r="A5" s="166" t="s">
        <v>359</v>
      </c>
      <c r="B5" s="310"/>
    </row>
    <row r="6" spans="1:2" ht="24.9" customHeight="1" x14ac:dyDescent="0.25">
      <c r="A6" s="166" t="s">
        <v>360</v>
      </c>
      <c r="B6" s="310"/>
    </row>
    <row r="7" spans="1:2" ht="24.9" customHeight="1" x14ac:dyDescent="0.25">
      <c r="A7" s="241" t="s">
        <v>361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362</v>
      </c>
    </row>
    <row r="11" spans="1:2" s="189" customFormat="1" ht="12" x14ac:dyDescent="0.25">
      <c r="A11" s="189" t="s">
        <v>363</v>
      </c>
    </row>
    <row r="12" spans="1:2" s="189" customFormat="1" ht="12" x14ac:dyDescent="0.25">
      <c r="A12" s="189" t="s">
        <v>364</v>
      </c>
    </row>
    <row r="13" spans="1:2" s="189" customFormat="1" ht="12" x14ac:dyDescent="0.25">
      <c r="A13" s="190" t="s">
        <v>516</v>
      </c>
    </row>
    <row r="16" spans="1:2" ht="12" x14ac:dyDescent="0.25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2" zoomScaleNormal="100" workbookViewId="0">
      <selection activeCell="C3" sqref="C3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5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" customHeight="1" x14ac:dyDescent="0.25">
      <c r="A3" s="240" t="s">
        <v>370</v>
      </c>
      <c r="B3" s="306">
        <v>6</v>
      </c>
      <c r="C3" s="306"/>
      <c r="D3" s="306"/>
      <c r="E3" s="306"/>
      <c r="F3" s="303">
        <f>B3+C3+D3+E3</f>
        <v>6</v>
      </c>
    </row>
    <row r="4" spans="1:7" ht="24.9" customHeight="1" x14ac:dyDescent="0.25">
      <c r="A4" s="241" t="s">
        <v>371</v>
      </c>
      <c r="B4" s="308">
        <v>61</v>
      </c>
      <c r="C4" s="308">
        <v>1</v>
      </c>
      <c r="D4" s="308"/>
      <c r="E4" s="308"/>
      <c r="F4" s="304">
        <f>B4+C4+D4+E4</f>
        <v>62</v>
      </c>
    </row>
    <row r="5" spans="1:7" ht="15" customHeight="1" x14ac:dyDescent="0.25">
      <c r="A5" s="78" t="s">
        <v>372</v>
      </c>
      <c r="B5" s="281">
        <f>SUM(B3:B4)</f>
        <v>67</v>
      </c>
      <c r="C5" s="281">
        <f>SUM(C3:C4)</f>
        <v>1</v>
      </c>
      <c r="D5" s="281">
        <f>SUM(D3:D4)</f>
        <v>0</v>
      </c>
      <c r="E5" s="281">
        <f>SUM(E3:E4)</f>
        <v>0</v>
      </c>
      <c r="F5" s="281">
        <f>SUM(F3:F4)</f>
        <v>68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36" t="s">
        <v>376</v>
      </c>
      <c r="B11" s="636"/>
      <c r="C11" s="636"/>
      <c r="D11" s="636"/>
      <c r="E11" s="636"/>
      <c r="F11" s="636"/>
      <c r="G11" s="636"/>
    </row>
    <row r="12" spans="1:7" s="263" customFormat="1" ht="39.9" customHeight="1" x14ac:dyDescent="0.25">
      <c r="A12" s="637" t="s">
        <v>454</v>
      </c>
      <c r="B12" s="637"/>
      <c r="C12" s="637"/>
      <c r="D12" s="637"/>
      <c r="E12" s="637"/>
      <c r="F12" s="637"/>
      <c r="G12" s="637"/>
    </row>
    <row r="13" spans="1:7" ht="20.100000000000001" customHeight="1" x14ac:dyDescent="0.25">
      <c r="A13" s="537" t="s">
        <v>377</v>
      </c>
      <c r="B13" s="78" t="s">
        <v>378</v>
      </c>
      <c r="C13" s="78" t="s">
        <v>379</v>
      </c>
      <c r="D13" s="537" t="s">
        <v>41</v>
      </c>
      <c r="E13" s="638"/>
      <c r="F13" s="265"/>
      <c r="G13" s="148"/>
    </row>
    <row r="14" spans="1:7" ht="30" customHeight="1" x14ac:dyDescent="0.25">
      <c r="A14" s="537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415</v>
      </c>
      <c r="B16" s="307"/>
      <c r="C16" s="307">
        <v>1</v>
      </c>
      <c r="D16" s="279">
        <f>B16+C16</f>
        <v>1</v>
      </c>
      <c r="E16" s="307"/>
      <c r="F16" s="265"/>
      <c r="G16" s="266"/>
    </row>
    <row r="17" spans="1:7" ht="30" customHeight="1" x14ac:dyDescent="0.25">
      <c r="A17" s="374" t="s">
        <v>416</v>
      </c>
      <c r="B17" s="307"/>
      <c r="C17" s="307">
        <v>2</v>
      </c>
      <c r="D17" s="279">
        <f>B17+C17</f>
        <v>2</v>
      </c>
      <c r="E17" s="307"/>
      <c r="F17" s="265"/>
      <c r="G17" s="148"/>
    </row>
    <row r="18" spans="1:7" ht="30" customHeight="1" x14ac:dyDescent="0.25">
      <c r="A18" s="374" t="s">
        <v>417</v>
      </c>
      <c r="B18" s="307"/>
      <c r="C18" s="307">
        <v>7</v>
      </c>
      <c r="D18" s="279">
        <f t="shared" ref="D18:D59" si="0">B18+C18</f>
        <v>7</v>
      </c>
      <c r="E18" s="307"/>
      <c r="F18" s="265"/>
      <c r="G18" s="148"/>
    </row>
    <row r="19" spans="1:7" ht="30" customHeight="1" x14ac:dyDescent="0.25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6</v>
      </c>
      <c r="C21" s="307">
        <v>44</v>
      </c>
      <c r="D21" s="279">
        <f t="shared" si="0"/>
        <v>50</v>
      </c>
      <c r="E21" s="307"/>
      <c r="F21" s="265"/>
      <c r="G21" s="148"/>
    </row>
    <row r="22" spans="1:7" ht="30" customHeight="1" x14ac:dyDescent="0.25">
      <c r="A22" s="374" t="s">
        <v>46</v>
      </c>
      <c r="B22" s="307"/>
      <c r="C22" s="307">
        <v>7</v>
      </c>
      <c r="D22" s="279">
        <f t="shared" si="0"/>
        <v>7</v>
      </c>
      <c r="E22" s="307"/>
      <c r="F22" s="265"/>
      <c r="G22" s="148"/>
    </row>
    <row r="23" spans="1:7" ht="30" customHeight="1" x14ac:dyDescent="0.25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>
        <v>1</v>
      </c>
      <c r="D34" s="279">
        <f t="shared" si="0"/>
        <v>1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6</v>
      </c>
      <c r="C60" s="281">
        <f>SUM(C15:C59)</f>
        <v>62</v>
      </c>
      <c r="D60" s="281">
        <f>SUM(D15:D59)</f>
        <v>68</v>
      </c>
      <c r="E60" s="281">
        <f>SUM(E15:E59)</f>
        <v>0</v>
      </c>
      <c r="F60" s="195"/>
      <c r="G60" s="195"/>
    </row>
    <row r="61" spans="1:7" s="123" customFormat="1" ht="12" customHeight="1" x14ac:dyDescent="0.25">
      <c r="A61" s="79"/>
      <c r="B61" s="639" t="s">
        <v>383</v>
      </c>
      <c r="C61" s="640"/>
      <c r="D61" s="640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1" t="s">
        <v>384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5">
      <c r="A64" s="641" t="s">
        <v>409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7" t="s">
        <v>428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7" t="s">
        <v>429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5" t="s">
        <v>453</v>
      </c>
      <c r="B69" s="635"/>
      <c r="C69" s="635"/>
      <c r="D69" s="635"/>
      <c r="E69" s="635"/>
      <c r="F69" s="635"/>
      <c r="G69" s="635"/>
    </row>
    <row r="70" spans="1:13" ht="30" customHeight="1" x14ac:dyDescent="0.25">
      <c r="A70" s="78" t="s">
        <v>519</v>
      </c>
      <c r="B70" s="537" t="s">
        <v>517</v>
      </c>
      <c r="C70" s="537"/>
      <c r="D70" s="537" t="s">
        <v>518</v>
      </c>
      <c r="E70" s="632"/>
      <c r="F70" s="537" t="s">
        <v>385</v>
      </c>
      <c r="G70" s="632"/>
    </row>
    <row r="71" spans="1:13" ht="30" customHeight="1" x14ac:dyDescent="0.25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5">
      <c r="A72" s="374" t="s">
        <v>415</v>
      </c>
      <c r="B72" s="622"/>
      <c r="C72" s="622"/>
      <c r="D72" s="622">
        <v>0.29166666666666669</v>
      </c>
      <c r="E72" s="622"/>
      <c r="F72" s="623">
        <f t="shared" ref="F72:F115" si="1">B72+D72</f>
        <v>0.29166666666666669</v>
      </c>
      <c r="G72" s="623"/>
    </row>
    <row r="73" spans="1:13" s="123" customFormat="1" ht="30" customHeight="1" x14ac:dyDescent="0.25">
      <c r="A73" s="374" t="s">
        <v>416</v>
      </c>
      <c r="B73" s="622"/>
      <c r="C73" s="622"/>
      <c r="D73" s="622">
        <v>2.3333333333333335</v>
      </c>
      <c r="E73" s="622"/>
      <c r="F73" s="623">
        <f t="shared" si="1"/>
        <v>2.3333333333333335</v>
      </c>
      <c r="G73" s="623"/>
    </row>
    <row r="74" spans="1:13" ht="30" customHeight="1" x14ac:dyDescent="0.25">
      <c r="A74" s="374" t="s">
        <v>417</v>
      </c>
      <c r="B74" s="622"/>
      <c r="C74" s="622"/>
      <c r="D74" s="622">
        <v>2.0416666666666665</v>
      </c>
      <c r="E74" s="622"/>
      <c r="F74" s="623">
        <f t="shared" si="1"/>
        <v>2.0416666666666665</v>
      </c>
      <c r="G74" s="623"/>
    </row>
    <row r="75" spans="1:13" ht="30" customHeight="1" x14ac:dyDescent="0.25">
      <c r="A75" s="374" t="s">
        <v>418</v>
      </c>
      <c r="B75" s="622"/>
      <c r="C75" s="622"/>
      <c r="D75" s="622"/>
      <c r="E75" s="622"/>
      <c r="F75" s="623">
        <f t="shared" si="1"/>
        <v>0</v>
      </c>
      <c r="G75" s="623"/>
    </row>
    <row r="76" spans="1:13" ht="30" customHeight="1" x14ac:dyDescent="0.25">
      <c r="A76" s="374" t="s">
        <v>419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5">
      <c r="A77" s="374" t="s">
        <v>45</v>
      </c>
      <c r="B77" s="622">
        <v>1.75</v>
      </c>
      <c r="C77" s="622"/>
      <c r="D77" s="622">
        <v>14</v>
      </c>
      <c r="E77" s="622"/>
      <c r="F77" s="623">
        <f t="shared" si="1"/>
        <v>15.75</v>
      </c>
      <c r="G77" s="623"/>
    </row>
    <row r="78" spans="1:13" ht="30" customHeight="1" x14ac:dyDescent="0.25">
      <c r="A78" s="374" t="s">
        <v>46</v>
      </c>
      <c r="B78" s="622"/>
      <c r="C78" s="622"/>
      <c r="D78" s="622"/>
      <c r="E78" s="622"/>
      <c r="F78" s="623">
        <f t="shared" si="1"/>
        <v>0</v>
      </c>
      <c r="G78" s="623"/>
    </row>
    <row r="79" spans="1:13" ht="30" customHeight="1" x14ac:dyDescent="0.25">
      <c r="A79" s="374" t="s">
        <v>47</v>
      </c>
      <c r="B79" s="622"/>
      <c r="C79" s="622"/>
      <c r="D79" s="622">
        <v>1.75</v>
      </c>
      <c r="E79" s="622"/>
      <c r="F79" s="623">
        <f t="shared" si="1"/>
        <v>1.75</v>
      </c>
      <c r="G79" s="623"/>
    </row>
    <row r="80" spans="1:13" ht="30" customHeight="1" x14ac:dyDescent="0.25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5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5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5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5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5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5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5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5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5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5">
      <c r="A90" s="374" t="s">
        <v>58</v>
      </c>
      <c r="B90" s="622"/>
      <c r="C90" s="622"/>
      <c r="D90" s="622">
        <v>0.58333333333333337</v>
      </c>
      <c r="E90" s="622"/>
      <c r="F90" s="623">
        <f t="shared" si="1"/>
        <v>0.58333333333333337</v>
      </c>
      <c r="G90" s="623"/>
    </row>
    <row r="91" spans="1:7" ht="30" customHeight="1" x14ac:dyDescent="0.25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5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5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5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5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5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5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5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5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5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5">
      <c r="A101" s="374" t="s">
        <v>420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5">
      <c r="A102" s="374" t="s">
        <v>421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5">
      <c r="A103" s="374" t="s">
        <v>422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5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5">
      <c r="A105" s="374" t="s">
        <v>423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5">
      <c r="A106" s="374" t="s">
        <v>424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5">
      <c r="A107" s="374" t="s">
        <v>425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5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5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5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5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5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5">
      <c r="A113" s="374" t="s">
        <v>426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5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5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25" t="s">
        <v>526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7" t="s">
        <v>428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7" t="s">
        <v>429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5">
      <c r="A124" s="261" t="s">
        <v>386</v>
      </c>
      <c r="B124" s="627" t="s">
        <v>277</v>
      </c>
      <c r="C124" s="627"/>
    </row>
    <row r="125" spans="1:13" ht="30" customHeight="1" x14ac:dyDescent="0.25">
      <c r="A125" s="240" t="s">
        <v>387</v>
      </c>
      <c r="B125" s="628">
        <v>2120</v>
      </c>
      <c r="C125" s="628"/>
    </row>
    <row r="126" spans="1:13" ht="30" customHeight="1" x14ac:dyDescent="0.25">
      <c r="A126" s="241" t="s">
        <v>388</v>
      </c>
      <c r="B126" s="631">
        <v>1105</v>
      </c>
      <c r="C126" s="631"/>
    </row>
    <row r="127" spans="1:13" ht="15" customHeight="1" x14ac:dyDescent="0.25">
      <c r="A127" s="68" t="s">
        <v>77</v>
      </c>
      <c r="B127" s="624">
        <f>SUM(B125:C126)</f>
        <v>3225</v>
      </c>
      <c r="C127" s="624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542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2" t="s">
        <v>28</v>
      </c>
      <c r="B1" s="642"/>
    </row>
    <row r="2" spans="1:4" s="203" customFormat="1" ht="30" customHeight="1" x14ac:dyDescent="0.25">
      <c r="A2" s="268" t="s">
        <v>389</v>
      </c>
      <c r="B2" s="269" t="s">
        <v>341</v>
      </c>
      <c r="C2" s="202"/>
    </row>
    <row r="3" spans="1:4" ht="24.9" customHeight="1" x14ac:dyDescent="0.15">
      <c r="A3" s="240" t="s">
        <v>390</v>
      </c>
      <c r="B3" s="306">
        <v>6</v>
      </c>
    </row>
    <row r="4" spans="1:4" ht="24.9" customHeight="1" x14ac:dyDescent="0.15">
      <c r="A4" s="166" t="s">
        <v>391</v>
      </c>
      <c r="B4" s="307"/>
      <c r="D4" s="204"/>
    </row>
    <row r="5" spans="1:4" ht="24.9" customHeight="1" x14ac:dyDescent="0.15">
      <c r="A5" s="241" t="s">
        <v>392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5">
      <c r="A7" s="642" t="s">
        <v>29</v>
      </c>
      <c r="B7" s="642"/>
    </row>
    <row r="8" spans="1:4" ht="30" customHeight="1" x14ac:dyDescent="0.15">
      <c r="A8" s="268" t="s">
        <v>393</v>
      </c>
      <c r="B8" s="269" t="s">
        <v>341</v>
      </c>
    </row>
    <row r="9" spans="1:4" ht="24.9" customHeight="1" x14ac:dyDescent="0.15">
      <c r="A9" s="240" t="s">
        <v>394</v>
      </c>
      <c r="B9" s="306"/>
    </row>
    <row r="10" spans="1:4" ht="24.9" customHeight="1" x14ac:dyDescent="0.15">
      <c r="A10" s="166" t="s">
        <v>395</v>
      </c>
      <c r="B10" s="307"/>
    </row>
    <row r="11" spans="1:4" ht="24.9" customHeight="1" x14ac:dyDescent="0.15">
      <c r="A11" s="166" t="s">
        <v>396</v>
      </c>
      <c r="B11" s="307"/>
    </row>
    <row r="12" spans="1:4" ht="24.9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Ana Paula Marques</cp:lastModifiedBy>
  <cp:lastPrinted>2020-01-28T13:16:18Z</cp:lastPrinted>
  <dcterms:created xsi:type="dcterms:W3CDTF">2012-02-27T12:23:18Z</dcterms:created>
  <dcterms:modified xsi:type="dcterms:W3CDTF">2020-06-30T13:57:34Z</dcterms:modified>
</cp:coreProperties>
</file>